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TP Arad\Desktop\LAURA\rapoarte cerute pe site\2026\"/>
    </mc:Choice>
  </mc:AlternateContent>
  <xr:revisionPtr revIDLastSave="0" documentId="13_ncr:1_{262F6C3D-D5F4-49A5-96C4-95CB7660EFFD}" xr6:coauthVersionLast="47" xr6:coauthVersionMax="47" xr10:uidLastSave="{00000000-0000-0000-0000-000000000000}"/>
  <bookViews>
    <workbookView xWindow="-108" yWindow="-108" windowWidth="23256" windowHeight="12456" activeTab="1" xr2:uid="{3F6FA272-058C-4B34-A1CD-97D86026FC6D}"/>
  </bookViews>
  <sheets>
    <sheet name="Anexa 4-site 2025" sheetId="1" r:id="rId1"/>
    <sheet name="Anexa 4-site 2026" sheetId="2" r:id="rId2"/>
  </sheets>
  <externalReferences>
    <externalReference r:id="rId3"/>
    <externalReference r:id="rId4"/>
  </externalReferences>
  <definedNames>
    <definedName name="_xlnm.Print_Titles" localSheetId="0">'Anexa 4-site 2025'!$12:$14</definedName>
    <definedName name="_xlnm.Print_Titles" localSheetId="1">'Anexa 4-site 2026'!$12:$14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2" l="1"/>
  <c r="G55" i="2"/>
  <c r="G44" i="2"/>
  <c r="G52" i="2"/>
  <c r="F43" i="2" l="1"/>
  <c r="F58" i="2"/>
  <c r="F55" i="2" s="1"/>
  <c r="G42" i="2"/>
  <c r="G27" i="2"/>
  <c r="G23" i="2"/>
  <c r="G20" i="2"/>
  <c r="E45" i="2"/>
  <c r="E44" i="2" s="1"/>
  <c r="F44" i="2"/>
  <c r="D44" i="2"/>
  <c r="D42" i="2" s="1"/>
  <c r="E34" i="2"/>
  <c r="E33" i="2" s="1"/>
  <c r="E32" i="2" s="1"/>
  <c r="D33" i="2"/>
  <c r="D32" i="2" s="1"/>
  <c r="J27" i="2"/>
  <c r="F27" i="2"/>
  <c r="E27" i="2"/>
  <c r="D27" i="2"/>
  <c r="E25" i="2"/>
  <c r="E23" i="2" s="1"/>
  <c r="D23" i="2"/>
  <c r="F20" i="2"/>
  <c r="E20" i="2"/>
  <c r="D20" i="2"/>
  <c r="D19" i="2"/>
  <c r="E17" i="2"/>
  <c r="E16" i="2" s="1"/>
  <c r="D16" i="2"/>
  <c r="D27" i="1"/>
  <c r="E27" i="1"/>
  <c r="D47" i="1"/>
  <c r="D45" i="1" s="1"/>
  <c r="E47" i="1"/>
  <c r="E45" i="1" s="1"/>
  <c r="D39" i="1"/>
  <c r="D33" i="1"/>
  <c r="E33" i="1"/>
  <c r="E32" i="1" s="1"/>
  <c r="D23" i="1"/>
  <c r="D20" i="1"/>
  <c r="D16" i="1"/>
  <c r="F50" i="1"/>
  <c r="F47" i="1" s="1"/>
  <c r="G47" i="1"/>
  <c r="G46" i="1"/>
  <c r="G38" i="1"/>
  <c r="G34" i="1"/>
  <c r="F34" i="1"/>
  <c r="F33" i="1" s="1"/>
  <c r="F32" i="1" s="1"/>
  <c r="J27" i="1"/>
  <c r="G27" i="1"/>
  <c r="F27" i="1"/>
  <c r="G25" i="1"/>
  <c r="F25" i="1"/>
  <c r="F23" i="1" s="1"/>
  <c r="G24" i="1"/>
  <c r="E23" i="1"/>
  <c r="G20" i="1"/>
  <c r="F20" i="1"/>
  <c r="E20" i="1"/>
  <c r="E19" i="1"/>
  <c r="G18" i="1"/>
  <c r="G17" i="1"/>
  <c r="F17" i="1"/>
  <c r="F16" i="1" s="1"/>
  <c r="E16" i="1"/>
  <c r="G33" i="2" l="1"/>
  <c r="G32" i="2" s="1"/>
  <c r="F33" i="2"/>
  <c r="E42" i="2"/>
  <c r="E26" i="2" s="1"/>
  <c r="J26" i="2"/>
  <c r="J28" i="2" s="1"/>
  <c r="E19" i="2"/>
  <c r="E15" i="2" s="1"/>
  <c r="F42" i="2"/>
  <c r="G16" i="2"/>
  <c r="D26" i="2"/>
  <c r="F16" i="2"/>
  <c r="D15" i="2"/>
  <c r="F23" i="2"/>
  <c r="E15" i="1"/>
  <c r="D15" i="1"/>
  <c r="E26" i="1"/>
  <c r="F45" i="1"/>
  <c r="D32" i="1"/>
  <c r="D26" i="1" s="1"/>
  <c r="G16" i="1"/>
  <c r="J26" i="1"/>
  <c r="J28" i="1" s="1"/>
  <c r="F19" i="1"/>
  <c r="F15" i="1" s="1"/>
  <c r="G33" i="1"/>
  <c r="G32" i="1" s="1"/>
  <c r="G23" i="1"/>
  <c r="F26" i="1"/>
  <c r="G45" i="1"/>
  <c r="G26" i="2" l="1"/>
  <c r="J29" i="2"/>
  <c r="F32" i="2"/>
  <c r="F26" i="2" s="1"/>
  <c r="F15" i="2"/>
  <c r="G15" i="1"/>
  <c r="J29" i="1"/>
  <c r="G59" i="1"/>
  <c r="G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Chebeleu</author>
  </authors>
  <commentList>
    <comment ref="F25" authorId="0" shapeId="0" xr:uid="{39CC2B4E-8376-4C4A-BD1E-4719108130C0}">
      <text>
        <r>
          <rPr>
            <b/>
            <sz val="9"/>
            <color indexed="81"/>
            <rFont val="Tahoma"/>
            <family val="2"/>
          </rPr>
          <t>Laura Chebeleu:</t>
        </r>
        <r>
          <rPr>
            <sz val="9"/>
            <color indexed="81"/>
            <rFont val="Tahoma"/>
            <family val="2"/>
          </rPr>
          <t xml:space="preserve">
total facturi firme protejate 2024
72 arhive palia</t>
        </r>
      </text>
    </comment>
    <comment ref="G25" authorId="0" shapeId="0" xr:uid="{20716334-6047-47FD-8D1D-1B12743DB9F5}">
      <text>
        <r>
          <rPr>
            <b/>
            <sz val="9"/>
            <color indexed="81"/>
            <rFont val="Tahoma"/>
            <family val="2"/>
          </rPr>
          <t>Laura Chebeleu:</t>
        </r>
        <r>
          <rPr>
            <sz val="9"/>
            <color indexed="81"/>
            <rFont val="Tahoma"/>
            <family val="2"/>
          </rPr>
          <t xml:space="preserve">
ar fi 35 mii/luna si luat doar in 10 luni din 12</t>
        </r>
      </text>
    </comment>
    <comment ref="F26" authorId="0" shapeId="0" xr:uid="{1EDE8875-21FA-4162-B691-6C08D4F6F1F5}">
      <text>
        <r>
          <rPr>
            <b/>
            <sz val="9"/>
            <color indexed="81"/>
            <rFont val="Tahoma"/>
            <family val="2"/>
          </rPr>
          <t>Laura Chebeleu:</t>
        </r>
        <r>
          <rPr>
            <sz val="9"/>
            <color indexed="81"/>
            <rFont val="Tahoma"/>
            <family val="2"/>
          </rPr>
          <t xml:space="preserve">
1.475.271 lei bate ct 461 alocatii bugetare cu incasari 5121.02</t>
        </r>
      </text>
    </comment>
    <comment ref="G26" authorId="0" shapeId="0" xr:uid="{BD5DBD3F-CD34-40AB-94A8-77614F2E0E8B}">
      <text>
        <r>
          <rPr>
            <b/>
            <sz val="9"/>
            <color indexed="81"/>
            <rFont val="Tahoma"/>
            <family val="2"/>
          </rPr>
          <t>Laura Chebeleu:</t>
        </r>
        <r>
          <rPr>
            <sz val="9"/>
            <color indexed="81"/>
            <rFont val="Tahoma"/>
            <family val="2"/>
          </rPr>
          <t xml:space="preserve">
OK total PAAP+PAAS INVEST 6.483 MII LEI+ 950 de la CLM =</t>
        </r>
        <r>
          <rPr>
            <b/>
            <sz val="9"/>
            <color indexed="81"/>
            <rFont val="Tahoma"/>
            <family val="2"/>
          </rPr>
          <t>7.433 TOTAL</t>
        </r>
      </text>
    </comment>
    <comment ref="D29" authorId="0" shapeId="0" xr:uid="{08989442-873C-4829-BB85-8FBA16C5924D}">
      <text>
        <r>
          <rPr>
            <b/>
            <sz val="9"/>
            <color indexed="81"/>
            <rFont val="Tahoma"/>
            <family val="2"/>
          </rPr>
          <t>Laura Chebeleu:</t>
        </r>
        <r>
          <rPr>
            <sz val="9"/>
            <color indexed="81"/>
            <rFont val="Tahoma"/>
            <family val="2"/>
          </rPr>
          <t xml:space="preserve">
valid si comp de bord</t>
        </r>
      </text>
    </comment>
    <comment ref="C33" authorId="0" shapeId="0" xr:uid="{5123FDFA-242D-4256-B22C-2FF40AC5B4C1}">
      <text>
        <r>
          <rPr>
            <b/>
            <sz val="9"/>
            <color indexed="81"/>
            <rFont val="Tahoma"/>
            <family val="2"/>
          </rPr>
          <t xml:space="preserve">Laura Chebeleu:
corespunde cu sit trimisa la statistica </t>
        </r>
        <r>
          <rPr>
            <sz val="9"/>
            <color indexed="81"/>
            <rFont val="Tahoma"/>
            <family val="2"/>
          </rPr>
          <t xml:space="preserve">
</t>
        </r>
      </text>
    </comment>
    <comment ref="G34" authorId="0" shapeId="0" xr:uid="{5D339F58-7742-4063-93A5-19251DC98AF9}">
      <text>
        <r>
          <rPr>
            <b/>
            <sz val="9"/>
            <color indexed="81"/>
            <rFont val="Tahoma"/>
            <family val="2"/>
          </rPr>
          <t>Laura Chebeleu:</t>
        </r>
        <r>
          <rPr>
            <sz val="9"/>
            <color indexed="81"/>
            <rFont val="Tahoma"/>
            <family val="2"/>
          </rPr>
          <t xml:space="preserve">
poz 120 si 126 din PAAP</t>
        </r>
      </text>
    </comment>
    <comment ref="F35" authorId="0" shapeId="0" xr:uid="{D7A2A55F-CF4D-4A02-8D4C-39032E94C5FD}">
      <text>
        <r>
          <rPr>
            <b/>
            <sz val="9"/>
            <color indexed="81"/>
            <rFont val="Tahoma"/>
            <family val="2"/>
          </rPr>
          <t>Laura Chebeleu:</t>
        </r>
        <r>
          <rPr>
            <sz val="9"/>
            <color indexed="81"/>
            <rFont val="Tahoma"/>
            <family val="2"/>
          </rPr>
          <t xml:space="preserve">
12 autobuze</t>
        </r>
      </text>
    </comment>
    <comment ref="G35" authorId="0" shapeId="0" xr:uid="{5E24FE10-75D7-4285-A844-431F99AC7FFD}">
      <text>
        <r>
          <rPr>
            <b/>
            <sz val="9"/>
            <color indexed="81"/>
            <rFont val="Tahoma"/>
            <family val="2"/>
          </rPr>
          <t>Laura Chebeleu:</t>
        </r>
        <r>
          <rPr>
            <sz val="9"/>
            <color indexed="81"/>
            <rFont val="Tahoma"/>
            <family val="2"/>
          </rPr>
          <t xml:space="preserve">
cf PAAS 2025
</t>
        </r>
      </text>
    </comment>
    <comment ref="F38" authorId="0" shapeId="0" xr:uid="{FDDBE0AE-CBAD-4C76-94B7-B4D246DC04D2}">
      <text>
        <r>
          <rPr>
            <b/>
            <sz val="9"/>
            <color indexed="81"/>
            <rFont val="Tahoma"/>
            <family val="2"/>
          </rPr>
          <t>Laura Chebeleu:</t>
        </r>
        <r>
          <rPr>
            <sz val="9"/>
            <color indexed="81"/>
            <rFont val="Tahoma"/>
            <family val="2"/>
          </rPr>
          <t xml:space="preserve">
3 autoutilit dat 2 buc si doka 1 buc</t>
        </r>
      </text>
    </comment>
    <comment ref="G38" authorId="0" shapeId="0" xr:uid="{09017E74-0A3B-48D3-A9E6-E017BB0ED239}">
      <text>
        <r>
          <rPr>
            <b/>
            <sz val="9"/>
            <color indexed="81"/>
            <rFont val="Tahoma"/>
            <family val="2"/>
          </rPr>
          <t>Laura Chebeleu:</t>
        </r>
        <r>
          <rPr>
            <sz val="9"/>
            <color indexed="81"/>
            <rFont val="Tahoma"/>
            <family val="2"/>
          </rPr>
          <t xml:space="preserve">
poz 124 din PAAP</t>
        </r>
      </text>
    </comment>
    <comment ref="C45" authorId="0" shapeId="0" xr:uid="{48E1BB3A-646E-48FC-A0C9-A36EB357BFF9}">
      <text>
        <r>
          <rPr>
            <b/>
            <sz val="9"/>
            <color indexed="81"/>
            <rFont val="Tahoma"/>
            <family val="2"/>
          </rPr>
          <t>Laura Chebeleu:</t>
        </r>
        <r>
          <rPr>
            <sz val="9"/>
            <color indexed="81"/>
            <rFont val="Tahoma"/>
            <family val="2"/>
          </rPr>
          <t xml:space="preserve">
daca iau din PAAP ce este aferent modernizarilor</t>
        </r>
      </text>
    </comment>
    <comment ref="G46" authorId="0" shapeId="0" xr:uid="{16A995F9-C86C-4321-8241-21849699848B}">
      <text>
        <r>
          <rPr>
            <b/>
            <sz val="9"/>
            <color indexed="81"/>
            <rFont val="Tahoma"/>
            <family val="2"/>
          </rPr>
          <t>Laura Chebeleu:</t>
        </r>
        <r>
          <rPr>
            <sz val="9"/>
            <color indexed="81"/>
            <rFont val="Tahoma"/>
            <family val="2"/>
          </rPr>
          <t xml:space="preserve">
POZ 117, 118 SI 80</t>
        </r>
      </text>
    </comment>
    <comment ref="E47" authorId="0" shapeId="0" xr:uid="{DA4FC1F9-8631-4F23-8DF8-AE9A4EF9B1FA}">
      <text>
        <r>
          <rPr>
            <b/>
            <sz val="9"/>
            <color indexed="81"/>
            <rFont val="Tahoma"/>
            <family val="2"/>
          </rPr>
          <t>Laura Chebeleu:</t>
        </r>
        <r>
          <rPr>
            <sz val="9"/>
            <color indexed="81"/>
            <rFont val="Tahoma"/>
            <family val="2"/>
          </rPr>
          <t xml:space="preserve">
Laura Chebeleu:
OK TOTAL ALOCAT 2878 CF HCLM 106/14.02.2024</t>
        </r>
      </text>
    </comment>
    <comment ref="G47" authorId="0" shapeId="0" xr:uid="{1C0B9144-73F4-4D58-A59F-895F91398E37}">
      <text>
        <r>
          <rPr>
            <b/>
            <sz val="9"/>
            <color indexed="81"/>
            <rFont val="Tahoma"/>
            <family val="2"/>
          </rPr>
          <t>Laura Chebeleu:</t>
        </r>
        <r>
          <rPr>
            <sz val="9"/>
            <color indexed="81"/>
            <rFont val="Tahoma"/>
            <family val="2"/>
          </rPr>
          <t xml:space="preserve">
OK TOTAL ALOCAT 950 CF HCLM 163/25.03.2025</t>
        </r>
      </text>
    </comment>
    <comment ref="D59" authorId="0" shapeId="0" xr:uid="{E876989C-5C78-43B0-8FE4-086C4D9B7155}">
      <text>
        <r>
          <rPr>
            <b/>
            <sz val="9"/>
            <color indexed="81"/>
            <rFont val="Tahoma"/>
            <family val="2"/>
          </rPr>
          <t>Laura Chebeleu:</t>
        </r>
        <r>
          <rPr>
            <sz val="9"/>
            <color indexed="81"/>
            <rFont val="Tahoma"/>
            <family val="2"/>
          </rPr>
          <t xml:space="preserve">
stand itp+tester</t>
        </r>
      </text>
    </comment>
    <comment ref="E59" authorId="0" shapeId="0" xr:uid="{1C77E511-0034-476A-A33F-19C5534C8057}">
      <text>
        <r>
          <rPr>
            <b/>
            <sz val="9"/>
            <color indexed="81"/>
            <rFont val="Tahoma"/>
            <family val="2"/>
          </rPr>
          <t>Laura Chebeleu:</t>
        </r>
        <r>
          <rPr>
            <sz val="9"/>
            <color indexed="81"/>
            <rFont val="Tahoma"/>
            <family val="2"/>
          </rPr>
          <t xml:space="preserve">
48.000 din paap pozitiile A56,105,111</t>
        </r>
      </text>
    </comment>
    <comment ref="F59" authorId="0" shapeId="0" xr:uid="{A91527EA-1316-4E98-9995-9B3223E8E1EE}">
      <text>
        <r>
          <rPr>
            <b/>
            <sz val="9"/>
            <color indexed="81"/>
            <rFont val="Tahoma"/>
            <family val="2"/>
          </rPr>
          <t>Laura Chebeleu:</t>
        </r>
        <r>
          <rPr>
            <sz val="9"/>
            <color indexed="81"/>
            <rFont val="Tahoma"/>
            <family val="2"/>
          </rPr>
          <t xml:space="preserve">
unitate PC+all in one+UPS
+2 aer condit+centrala telefon</t>
        </r>
      </text>
    </comment>
    <comment ref="G59" authorId="0" shapeId="0" xr:uid="{CF674418-029A-43EA-880D-05666381E4DB}">
      <text>
        <r>
          <rPr>
            <b/>
            <sz val="9"/>
            <color indexed="81"/>
            <rFont val="Tahoma"/>
            <family val="2"/>
          </rPr>
          <t>Laura Chebeleu:</t>
        </r>
        <r>
          <rPr>
            <sz val="9"/>
            <color indexed="81"/>
            <rFont val="Tahoma"/>
            <family val="2"/>
          </rPr>
          <t xml:space="preserve">
din total MF PAAP 2.983 si PAAS- 3.500, se scad pozitiile de mai sus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Chebeleu</author>
  </authors>
  <commentList>
    <comment ref="E25" authorId="0" shapeId="0" xr:uid="{608F2E4D-CFB5-4C82-A9D1-905D776ADCB0}">
      <text>
        <r>
          <rPr>
            <b/>
            <sz val="9"/>
            <color indexed="81"/>
            <rFont val="Tahoma"/>
            <family val="2"/>
          </rPr>
          <t>Laura Chebeleu:</t>
        </r>
        <r>
          <rPr>
            <sz val="9"/>
            <color indexed="81"/>
            <rFont val="Tahoma"/>
            <family val="2"/>
          </rPr>
          <t xml:space="preserve">
total facturi firme protejate 2024
72 arhive palia</t>
        </r>
      </text>
    </comment>
    <comment ref="F25" authorId="0" shapeId="0" xr:uid="{ED506D41-B956-4C95-8C12-2450CAE2626C}">
      <text>
        <r>
          <rPr>
            <b/>
            <sz val="9"/>
            <color indexed="81"/>
            <rFont val="Tahoma"/>
            <family val="2"/>
          </rPr>
          <t>Laura Chebeleu:</t>
        </r>
        <r>
          <rPr>
            <sz val="9"/>
            <color indexed="81"/>
            <rFont val="Tahoma"/>
            <family val="2"/>
          </rPr>
          <t xml:space="preserve">
ar fi 35 mii/luna si luat doar in 10 luni din 12</t>
        </r>
      </text>
    </comment>
    <comment ref="G25" authorId="0" shapeId="0" xr:uid="{9C738EBA-0608-4FCF-97C9-A62D67F444BB}">
      <text>
        <r>
          <rPr>
            <b/>
            <sz val="9"/>
            <color indexed="81"/>
            <rFont val="Tahoma"/>
            <family val="2"/>
          </rPr>
          <t>Laura Chebeleu:</t>
        </r>
        <r>
          <rPr>
            <sz val="9"/>
            <color indexed="81"/>
            <rFont val="Tahoma"/>
            <family val="2"/>
          </rPr>
          <t xml:space="preserve">
ar fi 35 mii/luna si luat doar in 10 luni din 12</t>
        </r>
      </text>
    </comment>
    <comment ref="E26" authorId="0" shapeId="0" xr:uid="{1FDCB7E8-6AEB-4B28-B6FA-4BE838A0E81C}">
      <text>
        <r>
          <rPr>
            <b/>
            <sz val="9"/>
            <color indexed="81"/>
            <rFont val="Tahoma"/>
            <family val="2"/>
          </rPr>
          <t>Laura Chebeleu:</t>
        </r>
        <r>
          <rPr>
            <sz val="9"/>
            <color indexed="81"/>
            <rFont val="Tahoma"/>
            <family val="2"/>
          </rPr>
          <t xml:space="preserve">
1.475.271 lei bate ct 461 alocatii bugetare cu incasari 5121.02</t>
        </r>
      </text>
    </comment>
    <comment ref="F26" authorId="0" shapeId="0" xr:uid="{08408C04-4CA5-4F5F-A879-69E1BB800566}">
      <text>
        <r>
          <rPr>
            <b/>
            <sz val="9"/>
            <color indexed="81"/>
            <rFont val="Tahoma"/>
            <family val="2"/>
          </rPr>
          <t>Laura Chebeleu:</t>
        </r>
        <r>
          <rPr>
            <sz val="9"/>
            <color indexed="81"/>
            <rFont val="Tahoma"/>
            <family val="2"/>
          </rPr>
          <t xml:space="preserve">
OK total PAAP+PAAS INVEST 6.483 MII LEI+ 950 de la CLM =</t>
        </r>
        <r>
          <rPr>
            <b/>
            <sz val="9"/>
            <color indexed="81"/>
            <rFont val="Tahoma"/>
            <family val="2"/>
          </rPr>
          <t>7.433 TOTAL</t>
        </r>
      </text>
    </comment>
    <comment ref="G26" authorId="0" shapeId="0" xr:uid="{D23C0CB1-2B68-4C26-9CCF-40ED0658FB02}">
      <text>
        <r>
          <rPr>
            <b/>
            <sz val="9"/>
            <color indexed="81"/>
            <rFont val="Tahoma"/>
            <family val="2"/>
          </rPr>
          <t>Laura Chebeleu:</t>
        </r>
        <r>
          <rPr>
            <sz val="9"/>
            <color indexed="81"/>
            <rFont val="Tahoma"/>
            <family val="2"/>
          </rPr>
          <t xml:space="preserve">
OK total PAAP+PAAS INVEST 6.483 MII LEI+ 950 de la CLM =</t>
        </r>
        <r>
          <rPr>
            <b/>
            <sz val="9"/>
            <color indexed="81"/>
            <rFont val="Tahoma"/>
            <family val="2"/>
          </rPr>
          <t>7.433 TOTAL</t>
        </r>
      </text>
    </comment>
    <comment ref="C33" authorId="0" shapeId="0" xr:uid="{D4CE5922-DA28-4BD9-A656-AC32586C7BF9}">
      <text>
        <r>
          <rPr>
            <b/>
            <sz val="9"/>
            <color indexed="81"/>
            <rFont val="Tahoma"/>
            <family val="2"/>
          </rPr>
          <t xml:space="preserve">Laura Chebeleu:
corespunde cu sit trimisa la statistica </t>
        </r>
        <r>
          <rPr>
            <sz val="9"/>
            <color indexed="81"/>
            <rFont val="Tahoma"/>
            <family val="2"/>
          </rPr>
          <t xml:space="preserve">
</t>
        </r>
      </text>
    </comment>
    <comment ref="F34" authorId="0" shapeId="0" xr:uid="{FCF6D3EE-207F-4B38-921A-7F50A5E75616}">
      <text>
        <r>
          <rPr>
            <b/>
            <sz val="9"/>
            <color indexed="81"/>
            <rFont val="Tahoma"/>
            <family val="2"/>
          </rPr>
          <t>Laura Chebeleu:</t>
        </r>
        <r>
          <rPr>
            <sz val="9"/>
            <color indexed="81"/>
            <rFont val="Tahoma"/>
            <family val="2"/>
          </rPr>
          <t xml:space="preserve">
poz 120 si 126 din PAAP</t>
        </r>
      </text>
    </comment>
    <comment ref="G34" authorId="0" shapeId="0" xr:uid="{7C726D8D-044B-4A98-A5DA-8EE6949EE404}">
      <text>
        <r>
          <rPr>
            <b/>
            <sz val="9"/>
            <color indexed="81"/>
            <rFont val="Tahoma"/>
            <family val="2"/>
          </rPr>
          <t>Laura Chebeleu:</t>
        </r>
        <r>
          <rPr>
            <sz val="9"/>
            <color indexed="81"/>
            <rFont val="Tahoma"/>
            <family val="2"/>
          </rPr>
          <t xml:space="preserve">
poz 120 si 126 din PAAP</t>
        </r>
      </text>
    </comment>
    <comment ref="E35" authorId="0" shapeId="0" xr:uid="{8B2E962D-AB18-4E04-9DFF-8C82A1C5D711}">
      <text>
        <r>
          <rPr>
            <b/>
            <sz val="9"/>
            <color indexed="81"/>
            <rFont val="Tahoma"/>
            <family val="2"/>
          </rPr>
          <t>Laura Chebeleu:</t>
        </r>
        <r>
          <rPr>
            <sz val="9"/>
            <color indexed="81"/>
            <rFont val="Tahoma"/>
            <family val="2"/>
          </rPr>
          <t xml:space="preserve">
12 autobuze</t>
        </r>
      </text>
    </comment>
    <comment ref="F35" authorId="0" shapeId="0" xr:uid="{0E6EE43A-E7B2-4FC2-9BBD-766BCF7FFA64}">
      <text>
        <r>
          <rPr>
            <b/>
            <sz val="9"/>
            <color indexed="81"/>
            <rFont val="Tahoma"/>
            <family val="2"/>
          </rPr>
          <t>Laura Chebeleu:</t>
        </r>
        <r>
          <rPr>
            <sz val="9"/>
            <color indexed="81"/>
            <rFont val="Tahoma"/>
            <family val="2"/>
          </rPr>
          <t xml:space="preserve">
cf PAAS 2025
</t>
        </r>
      </text>
    </comment>
    <comment ref="G35" authorId="0" shapeId="0" xr:uid="{D66DA19E-C18B-4554-8A86-A4B60FCA513C}">
      <text>
        <r>
          <rPr>
            <b/>
            <sz val="9"/>
            <color indexed="81"/>
            <rFont val="Tahoma"/>
            <family val="2"/>
          </rPr>
          <t>Laura Chebeleu:</t>
        </r>
        <r>
          <rPr>
            <sz val="9"/>
            <color indexed="81"/>
            <rFont val="Tahoma"/>
            <family val="2"/>
          </rPr>
          <t xml:space="preserve">
cf PAAS 2025
</t>
        </r>
      </text>
    </comment>
    <comment ref="E38" authorId="0" shapeId="0" xr:uid="{1D9BE147-61D3-491A-B92D-A0E6CBA013DF}">
      <text>
        <r>
          <rPr>
            <b/>
            <sz val="9"/>
            <color indexed="81"/>
            <rFont val="Tahoma"/>
            <family val="2"/>
          </rPr>
          <t>Laura Chebeleu:</t>
        </r>
        <r>
          <rPr>
            <sz val="9"/>
            <color indexed="81"/>
            <rFont val="Tahoma"/>
            <family val="2"/>
          </rPr>
          <t xml:space="preserve">
3 autoutilit dat 2 buc si doka 1 buc</t>
        </r>
      </text>
    </comment>
    <comment ref="G38" authorId="0" shapeId="0" xr:uid="{944826D1-41DD-4D15-B6E5-A4280D1006F1}">
      <text>
        <r>
          <rPr>
            <b/>
            <sz val="9"/>
            <color indexed="81"/>
            <rFont val="Tahoma"/>
            <family val="2"/>
          </rPr>
          <t>Laura Chebeleu:</t>
        </r>
        <r>
          <rPr>
            <sz val="9"/>
            <color indexed="81"/>
            <rFont val="Tahoma"/>
            <family val="2"/>
          </rPr>
          <t xml:space="preserve">
poz 124 din PAAP</t>
        </r>
      </text>
    </comment>
    <comment ref="C42" authorId="0" shapeId="0" xr:uid="{3FE557C1-E7D7-4EA4-A277-D736A306D50A}">
      <text>
        <r>
          <rPr>
            <b/>
            <sz val="9"/>
            <color indexed="81"/>
            <rFont val="Tahoma"/>
            <family val="2"/>
          </rPr>
          <t>Laura Chebeleu:</t>
        </r>
        <r>
          <rPr>
            <sz val="9"/>
            <color indexed="81"/>
            <rFont val="Tahoma"/>
            <family val="2"/>
          </rPr>
          <t xml:space="preserve">
daca iau din PAAP ce este aferent modernizarilor</t>
        </r>
      </text>
    </comment>
    <comment ref="F43" authorId="0" shapeId="0" xr:uid="{0AFD8857-2629-4C27-8681-3283F57A7AC8}">
      <text>
        <r>
          <rPr>
            <b/>
            <sz val="9"/>
            <color indexed="81"/>
            <rFont val="Tahoma"/>
            <family val="2"/>
          </rPr>
          <t>Laura Chebeleu:</t>
        </r>
        <r>
          <rPr>
            <sz val="9"/>
            <color indexed="81"/>
            <rFont val="Tahoma"/>
            <family val="2"/>
          </rPr>
          <t xml:space="preserve">
87 asis+ 68extindere sist video+67 kit sist alarma 2 locatii</t>
        </r>
      </text>
    </comment>
    <comment ref="D44" authorId="0" shapeId="0" xr:uid="{EA82BF0E-B6A7-4390-8C7F-533421E6B915}">
      <text>
        <r>
          <rPr>
            <b/>
            <sz val="9"/>
            <color indexed="81"/>
            <rFont val="Tahoma"/>
            <family val="2"/>
          </rPr>
          <t>Laura Chebeleu:</t>
        </r>
        <r>
          <rPr>
            <sz val="9"/>
            <color indexed="81"/>
            <rFont val="Tahoma"/>
            <family val="2"/>
          </rPr>
          <t xml:space="preserve">
Laura Chebeleu:
OK TOTAL ALOCAT 2878 CF HCLM 106/14.02.2024</t>
        </r>
      </text>
    </comment>
    <comment ref="F44" authorId="0" shapeId="0" xr:uid="{BF7CE19E-4F13-4946-99A9-F6B11B384A30}">
      <text>
        <r>
          <rPr>
            <b/>
            <sz val="9"/>
            <color indexed="81"/>
            <rFont val="Tahoma"/>
            <family val="2"/>
          </rPr>
          <t>Laura Chebeleu:</t>
        </r>
        <r>
          <rPr>
            <sz val="9"/>
            <color indexed="81"/>
            <rFont val="Tahoma"/>
            <family val="2"/>
          </rPr>
          <t xml:space="preserve">
OK TOTAL ALOCAT 950 CF HCLM 163/25.03.2025</t>
        </r>
      </text>
    </comment>
    <comment ref="G52" authorId="0" shapeId="0" xr:uid="{4575A743-E3EC-4B78-8E1B-D061F9120535}">
      <text>
        <r>
          <rPr>
            <b/>
            <sz val="9"/>
            <color indexed="81"/>
            <rFont val="Tahoma"/>
            <family val="2"/>
          </rPr>
          <t>Laura Chebeleu:</t>
        </r>
        <r>
          <rPr>
            <sz val="9"/>
            <color indexed="81"/>
            <rFont val="Tahoma"/>
            <family val="2"/>
          </rPr>
          <t xml:space="preserve">
lucrare solcontrans+buget dirigentie santier</t>
        </r>
      </text>
    </comment>
    <comment ref="D55" authorId="0" shapeId="0" xr:uid="{8A559E77-A9C8-4E91-B29D-A85A0715C73B}">
      <text>
        <r>
          <rPr>
            <b/>
            <sz val="9"/>
            <color indexed="81"/>
            <rFont val="Tahoma"/>
            <family val="2"/>
          </rPr>
          <t>Laura Chebeleu:</t>
        </r>
        <r>
          <rPr>
            <sz val="9"/>
            <color indexed="81"/>
            <rFont val="Tahoma"/>
            <family val="2"/>
          </rPr>
          <t xml:space="preserve">
48.000 din paap pozitiile A56,105,111</t>
        </r>
      </text>
    </comment>
    <comment ref="E55" authorId="0" shapeId="0" xr:uid="{23AE0268-CBD0-40C0-BA6C-2A27F8178A17}">
      <text>
        <r>
          <rPr>
            <b/>
            <sz val="9"/>
            <color indexed="81"/>
            <rFont val="Tahoma"/>
            <family val="2"/>
          </rPr>
          <t>Laura Chebeleu:</t>
        </r>
        <r>
          <rPr>
            <sz val="9"/>
            <color indexed="81"/>
            <rFont val="Tahoma"/>
            <family val="2"/>
          </rPr>
          <t xml:space="preserve">
unitate PC+all in one+UPS
+2 aer condit+centrala telefon</t>
        </r>
      </text>
    </comment>
    <comment ref="F55" authorId="0" shapeId="0" xr:uid="{E6DE68EC-6BC5-4CC5-B212-38BE1803B9C0}">
      <text>
        <r>
          <rPr>
            <b/>
            <sz val="9"/>
            <color indexed="81"/>
            <rFont val="Tahoma"/>
            <family val="2"/>
          </rPr>
          <t>Laura Chebeleu:</t>
        </r>
        <r>
          <rPr>
            <sz val="9"/>
            <color indexed="81"/>
            <rFont val="Tahoma"/>
            <family val="2"/>
          </rPr>
          <t xml:space="preserve">
din total MF PAAP 2.983 si PAAS- 3.500, se scad pozitiile de mai sus
</t>
        </r>
      </text>
    </comment>
    <comment ref="G55" authorId="0" shapeId="0" xr:uid="{0E76225A-268A-48B2-952E-5CF4A7650275}">
      <text>
        <r>
          <rPr>
            <b/>
            <sz val="9"/>
            <color indexed="81"/>
            <rFont val="Tahoma"/>
            <family val="2"/>
          </rPr>
          <t>Laura Chebeleu:</t>
        </r>
        <r>
          <rPr>
            <sz val="9"/>
            <color indexed="81"/>
            <rFont val="Tahoma"/>
            <family val="2"/>
          </rPr>
          <t xml:space="preserve">
din total MF PAAP 2.983 si PAAS- 3.500, se scad pozitiile de mai sus
</t>
        </r>
      </text>
    </comment>
    <comment ref="F56" authorId="0" shapeId="0" xr:uid="{543DE8DE-6BFC-4ED6-A394-85F13525C601}">
      <text>
        <r>
          <rPr>
            <b/>
            <sz val="9"/>
            <color indexed="81"/>
            <rFont val="Tahoma"/>
            <family val="2"/>
          </rPr>
          <t>Laura Chebeleu:</t>
        </r>
        <r>
          <rPr>
            <sz val="9"/>
            <color indexed="81"/>
            <rFont val="Tahoma"/>
            <family val="2"/>
          </rPr>
          <t xml:space="preserve">
in PAAP au fost poz A99- aparate compensare</t>
        </r>
      </text>
    </comment>
    <comment ref="F57" authorId="0" shapeId="0" xr:uid="{0C321D17-CD84-408B-810A-F654B1E12F11}">
      <text>
        <r>
          <rPr>
            <b/>
            <sz val="9"/>
            <color indexed="81"/>
            <rFont val="Tahoma"/>
            <family val="2"/>
          </rPr>
          <t>Laura Chebeleu:</t>
        </r>
        <r>
          <rPr>
            <sz val="9"/>
            <color indexed="81"/>
            <rFont val="Tahoma"/>
            <family val="2"/>
          </rPr>
          <t xml:space="preserve">
bucla fat frumos</t>
        </r>
      </text>
    </comment>
    <comment ref="F58" authorId="0" shapeId="0" xr:uid="{9F98355C-57DA-495D-8270-04812A359CE7}">
      <text>
        <r>
          <rPr>
            <b/>
            <sz val="9"/>
            <color indexed="81"/>
            <rFont val="Tahoma"/>
            <family val="2"/>
          </rPr>
          <t>Laura Chebeleu:</t>
        </r>
        <r>
          <rPr>
            <sz val="9"/>
            <color indexed="81"/>
            <rFont val="Tahoma"/>
            <family val="2"/>
          </rPr>
          <t xml:space="preserve">
+ alte licente ct 205</t>
        </r>
      </text>
    </comment>
  </commentList>
</comments>
</file>

<file path=xl/sharedStrings.xml><?xml version="1.0" encoding="utf-8"?>
<sst xmlns="http://schemas.openxmlformats.org/spreadsheetml/2006/main" count="255" uniqueCount="83">
  <si>
    <t>ASOCIATIA DE DEZVOLTARE INTERCOMUNITARA DE TRANSPORT  PUBLIC ARAD</t>
  </si>
  <si>
    <t>ANEXA Nr. 4</t>
  </si>
  <si>
    <t>Operatorul economic: SC COMPANIA DE TRANSPORT PUBLIC ARAD SA</t>
  </si>
  <si>
    <t>Sediul/Adresa: ARAD  Calea Victoriei nr. 35b-37</t>
  </si>
  <si>
    <t>Cod unic de înregistrare: RO 1708600</t>
  </si>
  <si>
    <t>Programul de investitii, dotari si sursele de finantare</t>
  </si>
  <si>
    <t>Operatorul economic: SC COMPANIA DE TRANSPORT PUBLIC ARAD</t>
  </si>
  <si>
    <t>Sediul/Adresa: ARAD ,Calea  Victoriei nr 35b-37</t>
  </si>
  <si>
    <t xml:space="preserve">  </t>
  </si>
  <si>
    <t xml:space="preserve">INDICATORI </t>
  </si>
  <si>
    <t xml:space="preserve">Aprobat </t>
  </si>
  <si>
    <t>I</t>
  </si>
  <si>
    <r>
      <t> </t>
    </r>
    <r>
      <rPr>
        <sz val="14"/>
        <rFont val="Times New Roman"/>
        <family val="1"/>
      </rPr>
      <t xml:space="preserve"> </t>
    </r>
  </si>
  <si>
    <t>SURSE DE FINANTARE A INVESTITIILOR, din care</t>
  </si>
  <si>
    <t>Surse proprii, din care:</t>
  </si>
  <si>
    <r>
      <t>a) - amortizare</t>
    </r>
    <r>
      <rPr>
        <i/>
        <sz val="12"/>
        <rFont val="Times New Roman"/>
        <family val="1"/>
      </rPr>
      <t xml:space="preserve"> (rd 81+ rd 120 din anexa 2)</t>
    </r>
  </si>
  <si>
    <t>b) - profit (50% dupa repartizare dividende)</t>
  </si>
  <si>
    <t>Alocatii de la buget</t>
  </si>
  <si>
    <t>Credite bancare, din care:</t>
  </si>
  <si>
    <r>
      <t> </t>
    </r>
    <r>
      <rPr>
        <sz val="12"/>
        <rFont val="Times New Roman"/>
        <family val="1"/>
      </rPr>
      <t xml:space="preserve"> </t>
    </r>
  </si>
  <si>
    <t>a) - interne</t>
  </si>
  <si>
    <t>b) - externe</t>
  </si>
  <si>
    <t>Alte surse proprii, din care:</t>
  </si>
  <si>
    <t>vanzare active</t>
  </si>
  <si>
    <t>50% din taxa pentru fondul de handicapati</t>
  </si>
  <si>
    <t>CHELTUIELI PENTRU INVESTITII, din care:</t>
  </si>
  <si>
    <t>ok din alocatii bugetare</t>
  </si>
  <si>
    <t>Investitii în curs, din care:</t>
  </si>
  <si>
    <t>ok din situatie statistica= intrari mijl fixe 2023</t>
  </si>
  <si>
    <t>a) pentru bunurile proprietatea privatã operatorului economic:</t>
  </si>
  <si>
    <t>b) pentru bunurile de natura domeniului public si statului sau a unitãtii administrativ teritoriale:</t>
  </si>
  <si>
    <t>c) pentru bunurile de natura domeniului privat al statului sau al unitãti administrativ teritoriale:</t>
  </si>
  <si>
    <t>d) pentru bunurile luate în concesiune, închiriate sau în locatie de gestiune, exclusiv cele din domeniul public sau privat al statului sau al unitãti administrativ teritoriale:</t>
  </si>
  <si>
    <t>Investitii noi, din care:</t>
  </si>
  <si>
    <t>a) pentru bunurile si servciciile proprietatea privatã a operatorului economic:</t>
  </si>
  <si>
    <t>- utilaje si autoutilitare</t>
  </si>
  <si>
    <t>- mijloace de transport pentru transport public</t>
  </si>
  <si>
    <t>- autovehicule electrice</t>
  </si>
  <si>
    <t>- autocar SH</t>
  </si>
  <si>
    <t>-alte vehicole SH, echipamente si instalatii</t>
  </si>
  <si>
    <t>c) pentru bunurile de natura domeniului privat al statului sau al unitãtii administrativ teritoriale:</t>
  </si>
  <si>
    <t>d) pentru bunurile luate în concesiune, lichidate sau în locatie de gestiune, exclusiv cele din domeniul public sau privat al statului sau al unitãtii administrativ teritoriale:</t>
  </si>
  <si>
    <t>Investitii efectuate la imobilizãrile corporale existente (modernizãri), din care:</t>
  </si>
  <si>
    <t>b) pentru bunurile de natura domeniului public al statului sau a unitãtii administrativ teritoriale: *</t>
  </si>
  <si>
    <t>Achiziție echipament telecomandă digitală pentru toate substațiile de redresare- cf HCLM nr.106/14.02.2024- capitol 84.02.03.02</t>
  </si>
  <si>
    <t>DALI Modernizare stații de tramvai și înlocuire aparate de compensare pe tronsonul Piața Podgoria - intersecție Calea Aurel Vlaicu cu strada Făt Frumos cf HCLM nr.106/14.02.2024- capitol 84.02.03.02</t>
  </si>
  <si>
    <t>DALI Modernizare stații de redresare (Stația S1 Dispecer, Stația S2 Piața Heim Domokos, Stația S5 Piața UTA, Stația S6 Micălaca și Stația din Zona Industrială Vest) și înlocuire cabluri subterane de alimentare și injecție aferente cf HCLM nr.163/25.03.2025- capitol 84.02.03.02</t>
  </si>
  <si>
    <t>Proiect tehnic "Modernizare stații de redresare din Mun. Arad si inlocuire cabluri subterane de alimentare și injecție aferente cf HCLM nr.163/25.03.2025- capitol 84.02.03.02</t>
  </si>
  <si>
    <t>Achizitie si montaj inlocuire 2 buc aparat de compensare complet RI -60- zona Gara-cf HCLM nr.163/25.03.2025- capitol 84.02.03.02</t>
  </si>
  <si>
    <t>_</t>
  </si>
  <si>
    <t>Achizitie si montaj inlocuire 1 buc aparat de compensare complet RI -49- zona Hotel Continental-cf HCLM nr.163/25.03.2025- capitol 84.02.03.02</t>
  </si>
  <si>
    <t>Achizitie si montaj inlocuire 1 buc aparat de compensare complet RI -49- zona IVA, poarta 2-cf HCLM nr.163/25.03.2025- capitol 84.02.03.02</t>
  </si>
  <si>
    <t>d) pentru bunurile luate în concesiune, închiriate sau în locatie de gestiune, exclusiv cele din domeniul public sau privat al statului sau al unitãtii administrativ teritoriale:</t>
  </si>
  <si>
    <t>Dotãri (alte achizitii de imobilizãri corporale)</t>
  </si>
  <si>
    <t>Rambursãri de rate aferente creditelor pentru investitii, din care:</t>
  </si>
  <si>
    <t>* investitiile din alocatii bugetare cuprind tva, iar cele din surse proprii nu contin tva</t>
  </si>
  <si>
    <t>CONDUCĂTORUL UNITĂŢII,</t>
  </si>
  <si>
    <t>SEF SERVICIU FINANCIAR CONTABIL</t>
  </si>
  <si>
    <t>Godja Claudiu Petru</t>
  </si>
  <si>
    <t>Chebeleu Laura</t>
  </si>
  <si>
    <t xml:space="preserve">Realizat </t>
  </si>
  <si>
    <t>An 2023</t>
  </si>
  <si>
    <t>An 2024</t>
  </si>
  <si>
    <t>b)81.02  pentru bunurile de natura domeniului public al statului sau a unitãtii administrativ teritoriale</t>
  </si>
  <si>
    <t>achizitie autospeciala cu nacela (SH) -capitol 84.02 art 55.01</t>
  </si>
  <si>
    <t>achizitie buldoexcavator cu incarcare frontala (SH)-capitol 84.02 art 55.01</t>
  </si>
  <si>
    <t>accesorii buldoexcavator- 7 buc- capitol 84.02 art 55.01</t>
  </si>
  <si>
    <t>achizitie aparat de compensare CF49 cu traverse de beton si sistem de prindere- capitol 84.02, art 55.01</t>
  </si>
  <si>
    <t>achizitie aparat de compensare RI60 cu traverse de beton si sistem de prindere- capitol 84.02</t>
  </si>
  <si>
    <t>mii lei</t>
  </si>
  <si>
    <t>a) pentru bunurile proprietatea privatã a operatorului economic (extindere sitem ERP, extindere sistem supraveghere video):</t>
  </si>
  <si>
    <r>
      <t>II</t>
    </r>
    <r>
      <rPr>
        <sz val="14"/>
        <color rgb="FFFF0000"/>
        <rFont val="Times New Roman"/>
        <family val="1"/>
      </rPr>
      <t xml:space="preserve"> </t>
    </r>
  </si>
  <si>
    <r>
      <t> </t>
    </r>
    <r>
      <rPr>
        <sz val="14"/>
        <color rgb="FFFF0000"/>
        <rFont val="Times New Roman"/>
        <family val="1"/>
      </rPr>
      <t xml:space="preserve"> </t>
    </r>
  </si>
  <si>
    <t xml:space="preserve">din ANEXA Nr. 4- BVC </t>
  </si>
  <si>
    <t xml:space="preserve">Programat </t>
  </si>
  <si>
    <t>An 2025</t>
  </si>
  <si>
    <t>An 2026</t>
  </si>
  <si>
    <t>Achiziție autoutilitară nouă necesară pentru asigurarea intervențiilor pe traseul tramvaielor (1 buc.)- inlocuire proiect tehnic "modernizare statii de redresare…." cf  CLM 553/13.10.2025</t>
  </si>
  <si>
    <t>Sistem fotovoltaic</t>
  </si>
  <si>
    <t>Linie de rulare-trecere tramvai peste Calea Aurel Vlaicu-2025/ Lucrari de inlocuire sina tramvai - prognoza 2026</t>
  </si>
  <si>
    <t>alte dotari-sist calcul, scule, ap aer cond, licente, piese amortizabile,etc</t>
  </si>
  <si>
    <t>a) pentru bunurile proprietatea privatã a operatorului economic (extindere sitem ERP, extindere sistem supraveghere video, sistem alarma in 2025 si sist. Supraveghere video conducatori auto, extindere sistem supraveghere video incinte+ autobuze, etindere sist informatic mentenanta):</t>
  </si>
  <si>
    <t>Modernizare sistem de transport public cu tramvaiul în municipiul Arad: Lucrare de refacție tronson 1: Piața Sporturilor-sens de mers spre Bulevardul Nicolae Titulescu, Bulevardul Nicolae Titulescu-sens de mers spre Piața Sporturilor și Lucrare de refacție tronson 2: Sens giratoriu Bulevardul Nicolae Titulescu-sens spre strada Voinicilor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</si>
</sst>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amily val="2"/>
    </font>
    <font>
      <sz val="10"/>
      <name val="Arial"/>
      <family val="2"/>
    </font>
    <font>
      <sz val="12"/>
      <name val="Times New Roman"/>
      <family val="1"/>
    </font>
    <font>
      <b/>
      <i/>
      <u/>
      <sz val="12"/>
      <name val="Times New Roman"/>
      <family val="1"/>
    </font>
    <font>
      <b/>
      <i/>
      <sz val="14"/>
      <name val="Times New Roman"/>
      <family val="1"/>
    </font>
    <font>
      <b/>
      <sz val="12"/>
      <name val="Times New Roman"/>
      <family val="1"/>
    </font>
    <font>
      <sz val="11"/>
      <name val="Times New Roman"/>
      <family val="1"/>
    </font>
    <font>
      <sz val="11"/>
      <name val="Arial"/>
      <family val="2"/>
    </font>
    <font>
      <b/>
      <sz val="11"/>
      <name val="Times New Roman"/>
      <family val="1"/>
    </font>
    <font>
      <b/>
      <sz val="11"/>
      <name val="Arial"/>
      <family val="2"/>
    </font>
    <font>
      <b/>
      <sz val="11"/>
      <name val="Calibri"/>
      <family val="2"/>
      <charset val="238"/>
      <scheme val="minor"/>
    </font>
    <font>
      <b/>
      <i/>
      <sz val="11"/>
      <name val="Arial"/>
      <family val="2"/>
    </font>
    <font>
      <sz val="11"/>
      <name val="Calibri"/>
      <family val="2"/>
      <charset val="238"/>
      <scheme val="minor"/>
    </font>
    <font>
      <i/>
      <sz val="11"/>
      <name val="Arial"/>
      <family val="2"/>
    </font>
    <font>
      <sz val="10"/>
      <name val="Times New Roman"/>
      <family val="1"/>
    </font>
    <font>
      <b/>
      <sz val="10"/>
      <name val="Times New Roman"/>
      <family val="1"/>
    </font>
    <font>
      <b/>
      <sz val="14"/>
      <name val="Times New Roman"/>
      <family val="1"/>
    </font>
    <font>
      <sz val="14"/>
      <name val="Times New Roman"/>
      <family val="1"/>
    </font>
    <font>
      <sz val="14"/>
      <name val="Arial"/>
      <family val="2"/>
    </font>
    <font>
      <i/>
      <sz val="12"/>
      <name val="Times New Roman"/>
      <family val="1"/>
    </font>
    <font>
      <b/>
      <sz val="8"/>
      <name val="Arial"/>
      <family val="2"/>
    </font>
    <font>
      <b/>
      <sz val="14"/>
      <name val="Arial"/>
      <family val="2"/>
    </font>
    <font>
      <sz val="8"/>
      <name val="Arial"/>
      <family val="2"/>
    </font>
    <font>
      <b/>
      <sz val="10"/>
      <name val="Arial"/>
      <family val="2"/>
    </font>
    <font>
      <b/>
      <sz val="18"/>
      <name val="Times New Roman"/>
      <family val="1"/>
    </font>
    <font>
      <b/>
      <i/>
      <sz val="10"/>
      <name val="Times New Roman"/>
      <family val="1"/>
    </font>
    <font>
      <b/>
      <i/>
      <sz val="10"/>
      <name val="Calibri"/>
      <family val="2"/>
      <charset val="238"/>
      <scheme val="minor"/>
    </font>
    <font>
      <b/>
      <sz val="9"/>
      <color indexed="81"/>
      <name val="Tahoma"/>
      <family val="2"/>
    </font>
    <font>
      <sz val="9"/>
      <color indexed="81"/>
      <name val="Tahoma"/>
      <family val="2"/>
    </font>
    <font>
      <sz val="14"/>
      <color rgb="FFFF0000"/>
      <name val="Times New Roman"/>
      <family val="1"/>
    </font>
    <font>
      <b/>
      <sz val="14"/>
      <color rgb="FFFF0000"/>
      <name val="Times New Roman"/>
      <family val="1"/>
    </font>
    <font>
      <sz val="10"/>
      <color theme="1"/>
      <name val="Times New Roman"/>
      <family val="1"/>
    </font>
    <font>
      <sz val="14"/>
      <color rgb="FFFF0000"/>
      <name val="Arial"/>
      <family val="2"/>
    </font>
    <font>
      <sz val="8"/>
      <color rgb="FFFF0000"/>
      <name val="Arial"/>
      <family val="2"/>
    </font>
  </fonts>
  <fills count="3">
    <fill>
      <patternFill patternType="none"/>
    </fill>
    <fill>
      <patternFill patternType="gray125"/>
    </fill>
    <fill>
      <patternFill patternType="solid">
        <fgColor theme="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1" fillId="0" borderId="0" xfId="0" applyFont="1"/>
    <xf numFmtId="0" fontId="3" fillId="0" borderId="0" xfId="0" applyFont="1" applyAlignment="1">
      <alignment horizontal="right" vertical="center"/>
    </xf>
    <xf numFmtId="0" fontId="1" fillId="0" borderId="0" xfId="0" applyFont="1" applyAlignment="1">
      <alignment horizontal="center"/>
    </xf>
    <xf numFmtId="0" fontId="5" fillId="0" borderId="0" xfId="0" applyFont="1" applyAlignment="1">
      <alignment horizontal="right" vertical="center"/>
    </xf>
    <xf numFmtId="0" fontId="6" fillId="0" borderId="0" xfId="0" applyFont="1" applyAlignment="1">
      <alignment vertical="center"/>
    </xf>
    <xf numFmtId="0" fontId="7" fillId="0" borderId="0" xfId="0" applyFont="1"/>
    <xf numFmtId="4" fontId="7" fillId="0" borderId="0" xfId="0" applyNumberFormat="1" applyFont="1"/>
    <xf numFmtId="4" fontId="7"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xf numFmtId="0" fontId="10" fillId="0" borderId="0" xfId="0" applyFont="1"/>
    <xf numFmtId="4" fontId="9" fillId="0" borderId="0" xfId="0" applyNumberFormat="1" applyFont="1"/>
    <xf numFmtId="0" fontId="11" fillId="0" borderId="0" xfId="0" applyFont="1"/>
    <xf numFmtId="4" fontId="9" fillId="0" borderId="0" xfId="0" applyNumberFormat="1" applyFont="1" applyAlignment="1">
      <alignment horizontal="center" vertical="center" wrapText="1"/>
    </xf>
    <xf numFmtId="0" fontId="12" fillId="0" borderId="0" xfId="0" applyFont="1"/>
    <xf numFmtId="0" fontId="13" fillId="0" borderId="0" xfId="0" applyFont="1"/>
    <xf numFmtId="0" fontId="18" fillId="0" borderId="0" xfId="0" applyFont="1"/>
    <xf numFmtId="0" fontId="20" fillId="0" borderId="0" xfId="0" applyFont="1"/>
    <xf numFmtId="0" fontId="21" fillId="0" borderId="0" xfId="0" applyFont="1"/>
    <xf numFmtId="4" fontId="16" fillId="0" borderId="0" xfId="0" applyNumberFormat="1" applyFont="1" applyAlignment="1">
      <alignment horizontal="center" vertical="center" wrapText="1"/>
    </xf>
    <xf numFmtId="3" fontId="22" fillId="0" borderId="0" xfId="0" applyNumberFormat="1" applyFont="1"/>
    <xf numFmtId="0" fontId="22" fillId="0" borderId="0" xfId="0" applyFont="1"/>
    <xf numFmtId="0" fontId="23" fillId="0" borderId="0" xfId="0" applyFont="1"/>
    <xf numFmtId="3" fontId="1" fillId="0" borderId="0" xfId="0" applyNumberFormat="1" applyFont="1"/>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5" fillId="0" borderId="0" xfId="0" applyFont="1" applyAlignment="1">
      <alignment horizontal="center" vertical="center" wrapText="1"/>
    </xf>
    <xf numFmtId="0" fontId="14" fillId="0" borderId="0" xfId="0" applyFont="1" applyAlignment="1">
      <alignment vertical="center" wrapText="1"/>
    </xf>
    <xf numFmtId="3" fontId="6" fillId="0" borderId="0" xfId="0" applyNumberFormat="1" applyFont="1" applyAlignment="1">
      <alignment horizontal="center" vertical="center" wrapText="1"/>
    </xf>
    <xf numFmtId="0" fontId="5"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6" fillId="0" borderId="0" xfId="0" applyFont="1"/>
    <xf numFmtId="0" fontId="2" fillId="0" borderId="0" xfId="0" applyFont="1" applyAlignment="1">
      <alignment horizontal="center"/>
    </xf>
    <xf numFmtId="0" fontId="2" fillId="0" borderId="0" xfId="0" applyFont="1"/>
    <xf numFmtId="0" fontId="32" fillId="0" borderId="0" xfId="0" applyFont="1"/>
    <xf numFmtId="4" fontId="32" fillId="0" borderId="0" xfId="0" applyNumberFormat="1" applyFont="1"/>
    <xf numFmtId="3" fontId="33" fillId="0" borderId="0" xfId="0" applyNumberFormat="1" applyFont="1"/>
    <xf numFmtId="0" fontId="33" fillId="0" borderId="0" xfId="0" applyFont="1"/>
    <xf numFmtId="0" fontId="0" fillId="0" borderId="0" xfId="0" applyAlignment="1">
      <alignment horizontal="center"/>
    </xf>
    <xf numFmtId="0" fontId="9"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vertical="center" wrapText="1"/>
    </xf>
    <xf numFmtId="3" fontId="3" fillId="0" borderId="0" xfId="0" applyNumberFormat="1" applyFont="1" applyAlignment="1">
      <alignment horizontal="center" vertical="center"/>
    </xf>
    <xf numFmtId="0" fontId="5"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 xfId="0" applyFont="1" applyBorder="1" applyAlignment="1">
      <alignment vertical="center" wrapText="1"/>
    </xf>
    <xf numFmtId="3" fontId="30" fillId="0" borderId="2"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3" fontId="2"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15" fillId="0" borderId="2" xfId="0" applyFont="1" applyBorder="1" applyAlignment="1">
      <alignment vertical="center" wrapText="1"/>
    </xf>
    <xf numFmtId="3" fontId="5"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15" fillId="0" borderId="2" xfId="0" quotePrefix="1" applyFont="1" applyBorder="1" applyAlignment="1">
      <alignment vertical="center" wrapText="1"/>
    </xf>
    <xf numFmtId="3" fontId="14" fillId="0" borderId="2" xfId="0" applyNumberFormat="1" applyFont="1" applyBorder="1" applyAlignment="1">
      <alignment horizontal="center" vertical="center" wrapText="1"/>
    </xf>
    <xf numFmtId="3" fontId="15" fillId="0" borderId="2" xfId="0" applyNumberFormat="1" applyFont="1" applyBorder="1" applyAlignment="1">
      <alignment horizontal="center" vertical="center" wrapText="1"/>
    </xf>
    <xf numFmtId="3" fontId="24" fillId="0" borderId="2" xfId="0" applyNumberFormat="1" applyFont="1" applyBorder="1" applyAlignment="1">
      <alignment horizontal="center" vertical="center" wrapText="1"/>
    </xf>
    <xf numFmtId="0" fontId="31" fillId="0" borderId="2"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3" fontId="14" fillId="0" borderId="2" xfId="0" applyNumberFormat="1" applyFont="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3" fontId="2" fillId="0" borderId="9"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4" xfId="0" applyFont="1" applyBorder="1" applyAlignment="1">
      <alignment vertical="center" wrapText="1"/>
    </xf>
    <xf numFmtId="3" fontId="30" fillId="0" borderId="4" xfId="0" applyNumberFormat="1" applyFont="1" applyBorder="1" applyAlignment="1">
      <alignment horizontal="center" vertical="center" wrapText="1"/>
    </xf>
    <xf numFmtId="0" fontId="15" fillId="0" borderId="6" xfId="0" applyFont="1" applyBorder="1" applyAlignment="1">
      <alignment horizontal="center" vertical="center"/>
    </xf>
    <xf numFmtId="3" fontId="30" fillId="2" borderId="11" xfId="0" applyNumberFormat="1" applyFont="1" applyFill="1" applyBorder="1" applyAlignment="1">
      <alignment horizontal="center" vertical="center" wrapText="1"/>
    </xf>
    <xf numFmtId="3" fontId="16" fillId="2" borderId="7" xfId="0" applyNumberFormat="1" applyFont="1" applyFill="1" applyBorder="1" applyAlignment="1">
      <alignment horizontal="center" vertical="center" wrapText="1"/>
    </xf>
    <xf numFmtId="3" fontId="6" fillId="2" borderId="7" xfId="0" applyNumberFormat="1" applyFont="1" applyFill="1" applyBorder="1" applyAlignment="1">
      <alignment horizontal="center" vertical="center" wrapText="1"/>
    </xf>
    <xf numFmtId="3" fontId="30" fillId="2" borderId="7"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3" fontId="6" fillId="2" borderId="10" xfId="0" applyNumberFormat="1" applyFont="1" applyFill="1" applyBorder="1" applyAlignment="1">
      <alignment horizontal="center" vertical="center" wrapText="1"/>
    </xf>
    <xf numFmtId="0" fontId="3" fillId="0" borderId="0" xfId="0" applyFont="1" applyAlignment="1">
      <alignment horizontal="center" vertical="center"/>
    </xf>
    <xf numFmtId="3" fontId="1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4" fillId="0" borderId="0" xfId="0" applyFont="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 fillId="0" borderId="0" xfId="0" applyFont="1" applyAlignment="1">
      <alignment horizontal="center"/>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25" fillId="0" borderId="0" xfId="0" applyFont="1" applyAlignment="1">
      <alignment horizontal="center" vertical="center" wrapText="1"/>
    </xf>
    <xf numFmtId="0" fontId="2" fillId="0" borderId="0" xfId="0" applyFont="1" applyAlignment="1">
      <alignment horizont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2" fillId="0" borderId="0" xfId="0" applyFont="1" applyFill="1"/>
    <xf numFmtId="0" fontId="23" fillId="0" borderId="0" xfId="0" applyFont="1" applyFill="1"/>
    <xf numFmtId="0" fontId="3" fillId="0" borderId="0" xfId="0" applyFont="1" applyFill="1" applyAlignment="1">
      <alignment horizontal="center" vertical="center"/>
    </xf>
    <xf numFmtId="0" fontId="1" fillId="0" borderId="0" xfId="0" applyFont="1" applyFill="1"/>
    <xf numFmtId="0" fontId="4" fillId="0" borderId="0" xfId="0" applyFont="1" applyFill="1" applyAlignment="1">
      <alignment horizontal="center" vertical="center"/>
    </xf>
    <xf numFmtId="0" fontId="10" fillId="0" borderId="0" xfId="0" applyFont="1" applyFill="1"/>
    <xf numFmtId="0" fontId="15" fillId="0" borderId="6"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10" xfId="0" applyFont="1" applyFill="1" applyBorder="1" applyAlignment="1">
      <alignment horizontal="center" vertical="center" wrapText="1"/>
    </xf>
    <xf numFmtId="3" fontId="16" fillId="0" borderId="7"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3" fontId="30" fillId="0" borderId="7"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0" xfId="0" applyNumberFormat="1" applyFont="1" applyFill="1" applyAlignment="1">
      <alignment horizontal="center" vertical="center" wrapText="1"/>
    </xf>
    <xf numFmtId="0" fontId="25" fillId="0" borderId="0" xfId="0" applyFont="1" applyFill="1" applyAlignment="1">
      <alignment horizontal="center" vertical="center" wrapText="1"/>
    </xf>
    <xf numFmtId="0" fontId="2" fillId="0" borderId="0" xfId="0" applyFont="1" applyFill="1" applyAlignment="1">
      <alignment horizontal="center"/>
    </xf>
    <xf numFmtId="0" fontId="1" fillId="0" borderId="0" xfId="0" applyFont="1" applyFill="1" applyAlignment="1">
      <alignment horizontal="center"/>
    </xf>
    <xf numFmtId="0" fontId="14" fillId="0" borderId="20" xfId="0" applyFont="1" applyBorder="1" applyAlignment="1" applyProtection="1">
      <alignment vertical="center" wrapText="1"/>
      <protection locked="0"/>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30" fillId="0" borderId="24" xfId="0" applyFont="1" applyBorder="1" applyAlignment="1">
      <alignment vertical="center" wrapText="1"/>
    </xf>
    <xf numFmtId="0" fontId="16" fillId="0" borderId="22" xfId="0" applyFont="1" applyBorder="1" applyAlignment="1">
      <alignment vertical="center" wrapText="1"/>
    </xf>
    <xf numFmtId="0" fontId="2" fillId="0" borderId="22" xfId="0" applyFont="1" applyBorder="1" applyAlignment="1">
      <alignment vertical="center" wrapText="1"/>
    </xf>
    <xf numFmtId="0" fontId="5" fillId="0" borderId="22" xfId="0" applyFont="1" applyBorder="1" applyAlignment="1">
      <alignment vertical="center" wrapText="1"/>
    </xf>
    <xf numFmtId="0" fontId="15" fillId="0" borderId="22" xfId="0" applyFont="1" applyBorder="1" applyAlignment="1">
      <alignment vertical="center" wrapText="1"/>
    </xf>
    <xf numFmtId="0" fontId="30" fillId="0" borderId="22" xfId="0" applyFont="1" applyBorder="1" applyAlignment="1">
      <alignment vertical="center" wrapText="1"/>
    </xf>
    <xf numFmtId="0" fontId="15" fillId="0" borderId="22" xfId="0" quotePrefix="1" applyFont="1" applyBorder="1" applyAlignment="1">
      <alignment vertical="center" wrapText="1"/>
    </xf>
    <xf numFmtId="0" fontId="14" fillId="0" borderId="22" xfId="0" applyFont="1" applyBorder="1" applyAlignment="1" applyProtection="1">
      <alignment vertical="center" wrapText="1"/>
      <protection locked="0"/>
    </xf>
    <xf numFmtId="0" fontId="5" fillId="0" borderId="23" xfId="0" applyFont="1" applyBorder="1" applyAlignment="1">
      <alignment vertical="center" wrapText="1"/>
    </xf>
    <xf numFmtId="0" fontId="15" fillId="0" borderId="5" xfId="0" applyFont="1" applyBorder="1" applyAlignment="1">
      <alignment horizontal="center" vertical="center"/>
    </xf>
    <xf numFmtId="0" fontId="14" fillId="0" borderId="2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TP%20Arad\Desktop\LAURA\BVC\2025\INITIAL\BVC%202025%20-%20CJ.xls" TargetMode="External"/><Relationship Id="rId1" Type="http://schemas.openxmlformats.org/officeDocument/2006/relationships/externalLinkPath" Target="/Users/CTP%20Arad/Desktop/LAURA/BVC/2025/INITIAL/BVC%202025%20-%20CJ.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comun\STATISTICA\Statistica%20202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1"/>
      <sheetName val="Anexa 2 "/>
      <sheetName val="Anexa 3"/>
      <sheetName val="Anexa 4"/>
      <sheetName val="Anexa 5"/>
      <sheetName val="Anexa 2"/>
    </sheetNames>
    <sheetDataSet>
      <sheetData sheetId="0">
        <row r="49">
          <cell r="G49">
            <v>1108.4602250000009</v>
          </cell>
        </row>
      </sheetData>
      <sheetData sheetId="1">
        <row r="28">
          <cell r="N28">
            <v>8</v>
          </cell>
        </row>
        <row r="93">
          <cell r="J93">
            <v>28</v>
          </cell>
          <cell r="N93">
            <v>32</v>
          </cell>
        </row>
        <row r="136">
          <cell r="J136">
            <v>1430</v>
          </cell>
          <cell r="N136">
            <v>1536</v>
          </cell>
        </row>
      </sheetData>
      <sheetData sheetId="2" refreshError="1"/>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sheetName val="Stocuri"/>
      <sheetName val="Investiii"/>
      <sheetName val="Balanta contabila"/>
      <sheetName val="PVR (2)"/>
      <sheetName val="PVR"/>
    </sheetNames>
    <sheetDataSet>
      <sheetData sheetId="0"/>
      <sheetData sheetId="1"/>
      <sheetData sheetId="2">
        <row r="43">
          <cell r="C43">
            <v>2807991.9799999995</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AAC3-55DC-4984-84CE-793BE79F2A7C}">
  <sheetPr>
    <pageSetUpPr fitToPage="1"/>
  </sheetPr>
  <dimension ref="A1:N67"/>
  <sheetViews>
    <sheetView topLeftCell="A7" workbookViewId="0">
      <pane xSplit="3" ySplit="8" topLeftCell="D15" activePane="bottomRight" state="frozen"/>
      <selection activeCell="A7" sqref="A7"/>
      <selection pane="topRight" activeCell="E7" sqref="E7"/>
      <selection pane="bottomLeft" activeCell="A10" sqref="A10"/>
      <selection pane="bottomRight" activeCell="C26" sqref="C26"/>
    </sheetView>
  </sheetViews>
  <sheetFormatPr defaultRowHeight="13.2" x14ac:dyDescent="0.25"/>
  <cols>
    <col min="1" max="1" width="4" style="2" customWidth="1"/>
    <col min="2" max="2" width="3.88671875" style="2" customWidth="1"/>
    <col min="3" max="3" width="73.6640625" style="2" customWidth="1"/>
    <col min="4" max="4" width="14.33203125" style="42" customWidth="1"/>
    <col min="5" max="5" width="13.44140625" style="2" hidden="1" customWidth="1"/>
    <col min="6" max="6" width="13.33203125" style="2" customWidth="1"/>
    <col min="7" max="7" width="14.21875" style="2" customWidth="1"/>
    <col min="8" max="9" width="8.88671875" style="2"/>
    <col min="10" max="10" width="12.6640625" style="2" hidden="1" customWidth="1"/>
    <col min="11" max="12" width="0" style="2" hidden="1" customWidth="1"/>
    <col min="13" max="254" width="8.88671875" style="2"/>
    <col min="255" max="255" width="4" style="2" customWidth="1"/>
    <col min="256" max="256" width="3.88671875" style="2" customWidth="1"/>
    <col min="257" max="257" width="73.6640625" style="2" customWidth="1"/>
    <col min="258" max="258" width="10.5546875" style="2" customWidth="1"/>
    <col min="259" max="259" width="13.44140625" style="2" customWidth="1"/>
    <col min="260" max="260" width="13.33203125" style="2" customWidth="1"/>
    <col min="261" max="261" width="12" style="2" customWidth="1"/>
    <col min="262" max="262" width="9.33203125" style="2" customWidth="1"/>
    <col min="263" max="263" width="9.109375" style="2" customWidth="1"/>
    <col min="264" max="265" width="8.88671875" style="2"/>
    <col min="266" max="268" width="0" style="2" hidden="1" customWidth="1"/>
    <col min="269" max="510" width="8.88671875" style="2"/>
    <col min="511" max="511" width="4" style="2" customWidth="1"/>
    <col min="512" max="512" width="3.88671875" style="2" customWidth="1"/>
    <col min="513" max="513" width="73.6640625" style="2" customWidth="1"/>
    <col min="514" max="514" width="10.5546875" style="2" customWidth="1"/>
    <col min="515" max="515" width="13.44140625" style="2" customWidth="1"/>
    <col min="516" max="516" width="13.33203125" style="2" customWidth="1"/>
    <col min="517" max="517" width="12" style="2" customWidth="1"/>
    <col min="518" max="518" width="9.33203125" style="2" customWidth="1"/>
    <col min="519" max="519" width="9.109375" style="2" customWidth="1"/>
    <col min="520" max="521" width="8.88671875" style="2"/>
    <col min="522" max="524" width="0" style="2" hidden="1" customWidth="1"/>
    <col min="525" max="766" width="8.88671875" style="2"/>
    <col min="767" max="767" width="4" style="2" customWidth="1"/>
    <col min="768" max="768" width="3.88671875" style="2" customWidth="1"/>
    <col min="769" max="769" width="73.6640625" style="2" customWidth="1"/>
    <col min="770" max="770" width="10.5546875" style="2" customWidth="1"/>
    <col min="771" max="771" width="13.44140625" style="2" customWidth="1"/>
    <col min="772" max="772" width="13.33203125" style="2" customWidth="1"/>
    <col min="773" max="773" width="12" style="2" customWidth="1"/>
    <col min="774" max="774" width="9.33203125" style="2" customWidth="1"/>
    <col min="775" max="775" width="9.109375" style="2" customWidth="1"/>
    <col min="776" max="777" width="8.88671875" style="2"/>
    <col min="778" max="780" width="0" style="2" hidden="1" customWidth="1"/>
    <col min="781" max="1022" width="8.88671875" style="2"/>
    <col min="1023" max="1023" width="4" style="2" customWidth="1"/>
    <col min="1024" max="1024" width="3.88671875" style="2" customWidth="1"/>
    <col min="1025" max="1025" width="73.6640625" style="2" customWidth="1"/>
    <col min="1026" max="1026" width="10.5546875" style="2" customWidth="1"/>
    <col min="1027" max="1027" width="13.44140625" style="2" customWidth="1"/>
    <col min="1028" max="1028" width="13.33203125" style="2" customWidth="1"/>
    <col min="1029" max="1029" width="12" style="2" customWidth="1"/>
    <col min="1030" max="1030" width="9.33203125" style="2" customWidth="1"/>
    <col min="1031" max="1031" width="9.109375" style="2" customWidth="1"/>
    <col min="1032" max="1033" width="8.88671875" style="2"/>
    <col min="1034" max="1036" width="0" style="2" hidden="1" customWidth="1"/>
    <col min="1037" max="1278" width="8.88671875" style="2"/>
    <col min="1279" max="1279" width="4" style="2" customWidth="1"/>
    <col min="1280" max="1280" width="3.88671875" style="2" customWidth="1"/>
    <col min="1281" max="1281" width="73.6640625" style="2" customWidth="1"/>
    <col min="1282" max="1282" width="10.5546875" style="2" customWidth="1"/>
    <col min="1283" max="1283" width="13.44140625" style="2" customWidth="1"/>
    <col min="1284" max="1284" width="13.33203125" style="2" customWidth="1"/>
    <col min="1285" max="1285" width="12" style="2" customWidth="1"/>
    <col min="1286" max="1286" width="9.33203125" style="2" customWidth="1"/>
    <col min="1287" max="1287" width="9.109375" style="2" customWidth="1"/>
    <col min="1288" max="1289" width="8.88671875" style="2"/>
    <col min="1290" max="1292" width="0" style="2" hidden="1" customWidth="1"/>
    <col min="1293" max="1534" width="8.88671875" style="2"/>
    <col min="1535" max="1535" width="4" style="2" customWidth="1"/>
    <col min="1536" max="1536" width="3.88671875" style="2" customWidth="1"/>
    <col min="1537" max="1537" width="73.6640625" style="2" customWidth="1"/>
    <col min="1538" max="1538" width="10.5546875" style="2" customWidth="1"/>
    <col min="1539" max="1539" width="13.44140625" style="2" customWidth="1"/>
    <col min="1540" max="1540" width="13.33203125" style="2" customWidth="1"/>
    <col min="1541" max="1541" width="12" style="2" customWidth="1"/>
    <col min="1542" max="1542" width="9.33203125" style="2" customWidth="1"/>
    <col min="1543" max="1543" width="9.109375" style="2" customWidth="1"/>
    <col min="1544" max="1545" width="8.88671875" style="2"/>
    <col min="1546" max="1548" width="0" style="2" hidden="1" customWidth="1"/>
    <col min="1549" max="1790" width="8.88671875" style="2"/>
    <col min="1791" max="1791" width="4" style="2" customWidth="1"/>
    <col min="1792" max="1792" width="3.88671875" style="2" customWidth="1"/>
    <col min="1793" max="1793" width="73.6640625" style="2" customWidth="1"/>
    <col min="1794" max="1794" width="10.5546875" style="2" customWidth="1"/>
    <col min="1795" max="1795" width="13.44140625" style="2" customWidth="1"/>
    <col min="1796" max="1796" width="13.33203125" style="2" customWidth="1"/>
    <col min="1797" max="1797" width="12" style="2" customWidth="1"/>
    <col min="1798" max="1798" width="9.33203125" style="2" customWidth="1"/>
    <col min="1799" max="1799" width="9.109375" style="2" customWidth="1"/>
    <col min="1800" max="1801" width="8.88671875" style="2"/>
    <col min="1802" max="1804" width="0" style="2" hidden="1" customWidth="1"/>
    <col min="1805" max="2046" width="8.88671875" style="2"/>
    <col min="2047" max="2047" width="4" style="2" customWidth="1"/>
    <col min="2048" max="2048" width="3.88671875" style="2" customWidth="1"/>
    <col min="2049" max="2049" width="73.6640625" style="2" customWidth="1"/>
    <col min="2050" max="2050" width="10.5546875" style="2" customWidth="1"/>
    <col min="2051" max="2051" width="13.44140625" style="2" customWidth="1"/>
    <col min="2052" max="2052" width="13.33203125" style="2" customWidth="1"/>
    <col min="2053" max="2053" width="12" style="2" customWidth="1"/>
    <col min="2054" max="2054" width="9.33203125" style="2" customWidth="1"/>
    <col min="2055" max="2055" width="9.109375" style="2" customWidth="1"/>
    <col min="2056" max="2057" width="8.88671875" style="2"/>
    <col min="2058" max="2060" width="0" style="2" hidden="1" customWidth="1"/>
    <col min="2061" max="2302" width="8.88671875" style="2"/>
    <col min="2303" max="2303" width="4" style="2" customWidth="1"/>
    <col min="2304" max="2304" width="3.88671875" style="2" customWidth="1"/>
    <col min="2305" max="2305" width="73.6640625" style="2" customWidth="1"/>
    <col min="2306" max="2306" width="10.5546875" style="2" customWidth="1"/>
    <col min="2307" max="2307" width="13.44140625" style="2" customWidth="1"/>
    <col min="2308" max="2308" width="13.33203125" style="2" customWidth="1"/>
    <col min="2309" max="2309" width="12" style="2" customWidth="1"/>
    <col min="2310" max="2310" width="9.33203125" style="2" customWidth="1"/>
    <col min="2311" max="2311" width="9.109375" style="2" customWidth="1"/>
    <col min="2312" max="2313" width="8.88671875" style="2"/>
    <col min="2314" max="2316" width="0" style="2" hidden="1" customWidth="1"/>
    <col min="2317" max="2558" width="8.88671875" style="2"/>
    <col min="2559" max="2559" width="4" style="2" customWidth="1"/>
    <col min="2560" max="2560" width="3.88671875" style="2" customWidth="1"/>
    <col min="2561" max="2561" width="73.6640625" style="2" customWidth="1"/>
    <col min="2562" max="2562" width="10.5546875" style="2" customWidth="1"/>
    <col min="2563" max="2563" width="13.44140625" style="2" customWidth="1"/>
    <col min="2564" max="2564" width="13.33203125" style="2" customWidth="1"/>
    <col min="2565" max="2565" width="12" style="2" customWidth="1"/>
    <col min="2566" max="2566" width="9.33203125" style="2" customWidth="1"/>
    <col min="2567" max="2567" width="9.109375" style="2" customWidth="1"/>
    <col min="2568" max="2569" width="8.88671875" style="2"/>
    <col min="2570" max="2572" width="0" style="2" hidden="1" customWidth="1"/>
    <col min="2573" max="2814" width="8.88671875" style="2"/>
    <col min="2815" max="2815" width="4" style="2" customWidth="1"/>
    <col min="2816" max="2816" width="3.88671875" style="2" customWidth="1"/>
    <col min="2817" max="2817" width="73.6640625" style="2" customWidth="1"/>
    <col min="2818" max="2818" width="10.5546875" style="2" customWidth="1"/>
    <col min="2819" max="2819" width="13.44140625" style="2" customWidth="1"/>
    <col min="2820" max="2820" width="13.33203125" style="2" customWidth="1"/>
    <col min="2821" max="2821" width="12" style="2" customWidth="1"/>
    <col min="2822" max="2822" width="9.33203125" style="2" customWidth="1"/>
    <col min="2823" max="2823" width="9.109375" style="2" customWidth="1"/>
    <col min="2824" max="2825" width="8.88671875" style="2"/>
    <col min="2826" max="2828" width="0" style="2" hidden="1" customWidth="1"/>
    <col min="2829" max="3070" width="8.88671875" style="2"/>
    <col min="3071" max="3071" width="4" style="2" customWidth="1"/>
    <col min="3072" max="3072" width="3.88671875" style="2" customWidth="1"/>
    <col min="3073" max="3073" width="73.6640625" style="2" customWidth="1"/>
    <col min="3074" max="3074" width="10.5546875" style="2" customWidth="1"/>
    <col min="3075" max="3075" width="13.44140625" style="2" customWidth="1"/>
    <col min="3076" max="3076" width="13.33203125" style="2" customWidth="1"/>
    <col min="3077" max="3077" width="12" style="2" customWidth="1"/>
    <col min="3078" max="3078" width="9.33203125" style="2" customWidth="1"/>
    <col min="3079" max="3079" width="9.109375" style="2" customWidth="1"/>
    <col min="3080" max="3081" width="8.88671875" style="2"/>
    <col min="3082" max="3084" width="0" style="2" hidden="1" customWidth="1"/>
    <col min="3085" max="3326" width="8.88671875" style="2"/>
    <col min="3327" max="3327" width="4" style="2" customWidth="1"/>
    <col min="3328" max="3328" width="3.88671875" style="2" customWidth="1"/>
    <col min="3329" max="3329" width="73.6640625" style="2" customWidth="1"/>
    <col min="3330" max="3330" width="10.5546875" style="2" customWidth="1"/>
    <col min="3331" max="3331" width="13.44140625" style="2" customWidth="1"/>
    <col min="3332" max="3332" width="13.33203125" style="2" customWidth="1"/>
    <col min="3333" max="3333" width="12" style="2" customWidth="1"/>
    <col min="3334" max="3334" width="9.33203125" style="2" customWidth="1"/>
    <col min="3335" max="3335" width="9.109375" style="2" customWidth="1"/>
    <col min="3336" max="3337" width="8.88671875" style="2"/>
    <col min="3338" max="3340" width="0" style="2" hidden="1" customWidth="1"/>
    <col min="3341" max="3582" width="8.88671875" style="2"/>
    <col min="3583" max="3583" width="4" style="2" customWidth="1"/>
    <col min="3584" max="3584" width="3.88671875" style="2" customWidth="1"/>
    <col min="3585" max="3585" width="73.6640625" style="2" customWidth="1"/>
    <col min="3586" max="3586" width="10.5546875" style="2" customWidth="1"/>
    <col min="3587" max="3587" width="13.44140625" style="2" customWidth="1"/>
    <col min="3588" max="3588" width="13.33203125" style="2" customWidth="1"/>
    <col min="3589" max="3589" width="12" style="2" customWidth="1"/>
    <col min="3590" max="3590" width="9.33203125" style="2" customWidth="1"/>
    <col min="3591" max="3591" width="9.109375" style="2" customWidth="1"/>
    <col min="3592" max="3593" width="8.88671875" style="2"/>
    <col min="3594" max="3596" width="0" style="2" hidden="1" customWidth="1"/>
    <col min="3597" max="3838" width="8.88671875" style="2"/>
    <col min="3839" max="3839" width="4" style="2" customWidth="1"/>
    <col min="3840" max="3840" width="3.88671875" style="2" customWidth="1"/>
    <col min="3841" max="3841" width="73.6640625" style="2" customWidth="1"/>
    <col min="3842" max="3842" width="10.5546875" style="2" customWidth="1"/>
    <col min="3843" max="3843" width="13.44140625" style="2" customWidth="1"/>
    <col min="3844" max="3844" width="13.33203125" style="2" customWidth="1"/>
    <col min="3845" max="3845" width="12" style="2" customWidth="1"/>
    <col min="3846" max="3846" width="9.33203125" style="2" customWidth="1"/>
    <col min="3847" max="3847" width="9.109375" style="2" customWidth="1"/>
    <col min="3848" max="3849" width="8.88671875" style="2"/>
    <col min="3850" max="3852" width="0" style="2" hidden="1" customWidth="1"/>
    <col min="3853" max="4094" width="8.88671875" style="2"/>
    <col min="4095" max="4095" width="4" style="2" customWidth="1"/>
    <col min="4096" max="4096" width="3.88671875" style="2" customWidth="1"/>
    <col min="4097" max="4097" width="73.6640625" style="2" customWidth="1"/>
    <col min="4098" max="4098" width="10.5546875" style="2" customWidth="1"/>
    <col min="4099" max="4099" width="13.44140625" style="2" customWidth="1"/>
    <col min="4100" max="4100" width="13.33203125" style="2" customWidth="1"/>
    <col min="4101" max="4101" width="12" style="2" customWidth="1"/>
    <col min="4102" max="4102" width="9.33203125" style="2" customWidth="1"/>
    <col min="4103" max="4103" width="9.109375" style="2" customWidth="1"/>
    <col min="4104" max="4105" width="8.88671875" style="2"/>
    <col min="4106" max="4108" width="0" style="2" hidden="1" customWidth="1"/>
    <col min="4109" max="4350" width="8.88671875" style="2"/>
    <col min="4351" max="4351" width="4" style="2" customWidth="1"/>
    <col min="4352" max="4352" width="3.88671875" style="2" customWidth="1"/>
    <col min="4353" max="4353" width="73.6640625" style="2" customWidth="1"/>
    <col min="4354" max="4354" width="10.5546875" style="2" customWidth="1"/>
    <col min="4355" max="4355" width="13.44140625" style="2" customWidth="1"/>
    <col min="4356" max="4356" width="13.33203125" style="2" customWidth="1"/>
    <col min="4357" max="4357" width="12" style="2" customWidth="1"/>
    <col min="4358" max="4358" width="9.33203125" style="2" customWidth="1"/>
    <col min="4359" max="4359" width="9.109375" style="2" customWidth="1"/>
    <col min="4360" max="4361" width="8.88671875" style="2"/>
    <col min="4362" max="4364" width="0" style="2" hidden="1" customWidth="1"/>
    <col min="4365" max="4606" width="8.88671875" style="2"/>
    <col min="4607" max="4607" width="4" style="2" customWidth="1"/>
    <col min="4608" max="4608" width="3.88671875" style="2" customWidth="1"/>
    <col min="4609" max="4609" width="73.6640625" style="2" customWidth="1"/>
    <col min="4610" max="4610" width="10.5546875" style="2" customWidth="1"/>
    <col min="4611" max="4611" width="13.44140625" style="2" customWidth="1"/>
    <col min="4612" max="4612" width="13.33203125" style="2" customWidth="1"/>
    <col min="4613" max="4613" width="12" style="2" customWidth="1"/>
    <col min="4614" max="4614" width="9.33203125" style="2" customWidth="1"/>
    <col min="4615" max="4615" width="9.109375" style="2" customWidth="1"/>
    <col min="4616" max="4617" width="8.88671875" style="2"/>
    <col min="4618" max="4620" width="0" style="2" hidden="1" customWidth="1"/>
    <col min="4621" max="4862" width="8.88671875" style="2"/>
    <col min="4863" max="4863" width="4" style="2" customWidth="1"/>
    <col min="4864" max="4864" width="3.88671875" style="2" customWidth="1"/>
    <col min="4865" max="4865" width="73.6640625" style="2" customWidth="1"/>
    <col min="4866" max="4866" width="10.5546875" style="2" customWidth="1"/>
    <col min="4867" max="4867" width="13.44140625" style="2" customWidth="1"/>
    <col min="4868" max="4868" width="13.33203125" style="2" customWidth="1"/>
    <col min="4869" max="4869" width="12" style="2" customWidth="1"/>
    <col min="4870" max="4870" width="9.33203125" style="2" customWidth="1"/>
    <col min="4871" max="4871" width="9.109375" style="2" customWidth="1"/>
    <col min="4872" max="4873" width="8.88671875" style="2"/>
    <col min="4874" max="4876" width="0" style="2" hidden="1" customWidth="1"/>
    <col min="4877" max="5118" width="8.88671875" style="2"/>
    <col min="5119" max="5119" width="4" style="2" customWidth="1"/>
    <col min="5120" max="5120" width="3.88671875" style="2" customWidth="1"/>
    <col min="5121" max="5121" width="73.6640625" style="2" customWidth="1"/>
    <col min="5122" max="5122" width="10.5546875" style="2" customWidth="1"/>
    <col min="5123" max="5123" width="13.44140625" style="2" customWidth="1"/>
    <col min="5124" max="5124" width="13.33203125" style="2" customWidth="1"/>
    <col min="5125" max="5125" width="12" style="2" customWidth="1"/>
    <col min="5126" max="5126" width="9.33203125" style="2" customWidth="1"/>
    <col min="5127" max="5127" width="9.109375" style="2" customWidth="1"/>
    <col min="5128" max="5129" width="8.88671875" style="2"/>
    <col min="5130" max="5132" width="0" style="2" hidden="1" customWidth="1"/>
    <col min="5133" max="5374" width="8.88671875" style="2"/>
    <col min="5375" max="5375" width="4" style="2" customWidth="1"/>
    <col min="5376" max="5376" width="3.88671875" style="2" customWidth="1"/>
    <col min="5377" max="5377" width="73.6640625" style="2" customWidth="1"/>
    <col min="5378" max="5378" width="10.5546875" style="2" customWidth="1"/>
    <col min="5379" max="5379" width="13.44140625" style="2" customWidth="1"/>
    <col min="5380" max="5380" width="13.33203125" style="2" customWidth="1"/>
    <col min="5381" max="5381" width="12" style="2" customWidth="1"/>
    <col min="5382" max="5382" width="9.33203125" style="2" customWidth="1"/>
    <col min="5383" max="5383" width="9.109375" style="2" customWidth="1"/>
    <col min="5384" max="5385" width="8.88671875" style="2"/>
    <col min="5386" max="5388" width="0" style="2" hidden="1" customWidth="1"/>
    <col min="5389" max="5630" width="8.88671875" style="2"/>
    <col min="5631" max="5631" width="4" style="2" customWidth="1"/>
    <col min="5632" max="5632" width="3.88671875" style="2" customWidth="1"/>
    <col min="5633" max="5633" width="73.6640625" style="2" customWidth="1"/>
    <col min="5634" max="5634" width="10.5546875" style="2" customWidth="1"/>
    <col min="5635" max="5635" width="13.44140625" style="2" customWidth="1"/>
    <col min="5636" max="5636" width="13.33203125" style="2" customWidth="1"/>
    <col min="5637" max="5637" width="12" style="2" customWidth="1"/>
    <col min="5638" max="5638" width="9.33203125" style="2" customWidth="1"/>
    <col min="5639" max="5639" width="9.109375" style="2" customWidth="1"/>
    <col min="5640" max="5641" width="8.88671875" style="2"/>
    <col min="5642" max="5644" width="0" style="2" hidden="1" customWidth="1"/>
    <col min="5645" max="5886" width="8.88671875" style="2"/>
    <col min="5887" max="5887" width="4" style="2" customWidth="1"/>
    <col min="5888" max="5888" width="3.88671875" style="2" customWidth="1"/>
    <col min="5889" max="5889" width="73.6640625" style="2" customWidth="1"/>
    <col min="5890" max="5890" width="10.5546875" style="2" customWidth="1"/>
    <col min="5891" max="5891" width="13.44140625" style="2" customWidth="1"/>
    <col min="5892" max="5892" width="13.33203125" style="2" customWidth="1"/>
    <col min="5893" max="5893" width="12" style="2" customWidth="1"/>
    <col min="5894" max="5894" width="9.33203125" style="2" customWidth="1"/>
    <col min="5895" max="5895" width="9.109375" style="2" customWidth="1"/>
    <col min="5896" max="5897" width="8.88671875" style="2"/>
    <col min="5898" max="5900" width="0" style="2" hidden="1" customWidth="1"/>
    <col min="5901" max="6142" width="8.88671875" style="2"/>
    <col min="6143" max="6143" width="4" style="2" customWidth="1"/>
    <col min="6144" max="6144" width="3.88671875" style="2" customWidth="1"/>
    <col min="6145" max="6145" width="73.6640625" style="2" customWidth="1"/>
    <col min="6146" max="6146" width="10.5546875" style="2" customWidth="1"/>
    <col min="6147" max="6147" width="13.44140625" style="2" customWidth="1"/>
    <col min="6148" max="6148" width="13.33203125" style="2" customWidth="1"/>
    <col min="6149" max="6149" width="12" style="2" customWidth="1"/>
    <col min="6150" max="6150" width="9.33203125" style="2" customWidth="1"/>
    <col min="6151" max="6151" width="9.109375" style="2" customWidth="1"/>
    <col min="6152" max="6153" width="8.88671875" style="2"/>
    <col min="6154" max="6156" width="0" style="2" hidden="1" customWidth="1"/>
    <col min="6157" max="6398" width="8.88671875" style="2"/>
    <col min="6399" max="6399" width="4" style="2" customWidth="1"/>
    <col min="6400" max="6400" width="3.88671875" style="2" customWidth="1"/>
    <col min="6401" max="6401" width="73.6640625" style="2" customWidth="1"/>
    <col min="6402" max="6402" width="10.5546875" style="2" customWidth="1"/>
    <col min="6403" max="6403" width="13.44140625" style="2" customWidth="1"/>
    <col min="6404" max="6404" width="13.33203125" style="2" customWidth="1"/>
    <col min="6405" max="6405" width="12" style="2" customWidth="1"/>
    <col min="6406" max="6406" width="9.33203125" style="2" customWidth="1"/>
    <col min="6407" max="6407" width="9.109375" style="2" customWidth="1"/>
    <col min="6408" max="6409" width="8.88671875" style="2"/>
    <col min="6410" max="6412" width="0" style="2" hidden="1" customWidth="1"/>
    <col min="6413" max="6654" width="8.88671875" style="2"/>
    <col min="6655" max="6655" width="4" style="2" customWidth="1"/>
    <col min="6656" max="6656" width="3.88671875" style="2" customWidth="1"/>
    <col min="6657" max="6657" width="73.6640625" style="2" customWidth="1"/>
    <col min="6658" max="6658" width="10.5546875" style="2" customWidth="1"/>
    <col min="6659" max="6659" width="13.44140625" style="2" customWidth="1"/>
    <col min="6660" max="6660" width="13.33203125" style="2" customWidth="1"/>
    <col min="6661" max="6661" width="12" style="2" customWidth="1"/>
    <col min="6662" max="6662" width="9.33203125" style="2" customWidth="1"/>
    <col min="6663" max="6663" width="9.109375" style="2" customWidth="1"/>
    <col min="6664" max="6665" width="8.88671875" style="2"/>
    <col min="6666" max="6668" width="0" style="2" hidden="1" customWidth="1"/>
    <col min="6669" max="6910" width="8.88671875" style="2"/>
    <col min="6911" max="6911" width="4" style="2" customWidth="1"/>
    <col min="6912" max="6912" width="3.88671875" style="2" customWidth="1"/>
    <col min="6913" max="6913" width="73.6640625" style="2" customWidth="1"/>
    <col min="6914" max="6914" width="10.5546875" style="2" customWidth="1"/>
    <col min="6915" max="6915" width="13.44140625" style="2" customWidth="1"/>
    <col min="6916" max="6916" width="13.33203125" style="2" customWidth="1"/>
    <col min="6917" max="6917" width="12" style="2" customWidth="1"/>
    <col min="6918" max="6918" width="9.33203125" style="2" customWidth="1"/>
    <col min="6919" max="6919" width="9.109375" style="2" customWidth="1"/>
    <col min="6920" max="6921" width="8.88671875" style="2"/>
    <col min="6922" max="6924" width="0" style="2" hidden="1" customWidth="1"/>
    <col min="6925" max="7166" width="8.88671875" style="2"/>
    <col min="7167" max="7167" width="4" style="2" customWidth="1"/>
    <col min="7168" max="7168" width="3.88671875" style="2" customWidth="1"/>
    <col min="7169" max="7169" width="73.6640625" style="2" customWidth="1"/>
    <col min="7170" max="7170" width="10.5546875" style="2" customWidth="1"/>
    <col min="7171" max="7171" width="13.44140625" style="2" customWidth="1"/>
    <col min="7172" max="7172" width="13.33203125" style="2" customWidth="1"/>
    <col min="7173" max="7173" width="12" style="2" customWidth="1"/>
    <col min="7174" max="7174" width="9.33203125" style="2" customWidth="1"/>
    <col min="7175" max="7175" width="9.109375" style="2" customWidth="1"/>
    <col min="7176" max="7177" width="8.88671875" style="2"/>
    <col min="7178" max="7180" width="0" style="2" hidden="1" customWidth="1"/>
    <col min="7181" max="7422" width="8.88671875" style="2"/>
    <col min="7423" max="7423" width="4" style="2" customWidth="1"/>
    <col min="7424" max="7424" width="3.88671875" style="2" customWidth="1"/>
    <col min="7425" max="7425" width="73.6640625" style="2" customWidth="1"/>
    <col min="7426" max="7426" width="10.5546875" style="2" customWidth="1"/>
    <col min="7427" max="7427" width="13.44140625" style="2" customWidth="1"/>
    <col min="7428" max="7428" width="13.33203125" style="2" customWidth="1"/>
    <col min="7429" max="7429" width="12" style="2" customWidth="1"/>
    <col min="7430" max="7430" width="9.33203125" style="2" customWidth="1"/>
    <col min="7431" max="7431" width="9.109375" style="2" customWidth="1"/>
    <col min="7432" max="7433" width="8.88671875" style="2"/>
    <col min="7434" max="7436" width="0" style="2" hidden="1" customWidth="1"/>
    <col min="7437" max="7678" width="8.88671875" style="2"/>
    <col min="7679" max="7679" width="4" style="2" customWidth="1"/>
    <col min="7680" max="7680" width="3.88671875" style="2" customWidth="1"/>
    <col min="7681" max="7681" width="73.6640625" style="2" customWidth="1"/>
    <col min="7682" max="7682" width="10.5546875" style="2" customWidth="1"/>
    <col min="7683" max="7683" width="13.44140625" style="2" customWidth="1"/>
    <col min="7684" max="7684" width="13.33203125" style="2" customWidth="1"/>
    <col min="7685" max="7685" width="12" style="2" customWidth="1"/>
    <col min="7686" max="7686" width="9.33203125" style="2" customWidth="1"/>
    <col min="7687" max="7687" width="9.109375" style="2" customWidth="1"/>
    <col min="7688" max="7689" width="8.88671875" style="2"/>
    <col min="7690" max="7692" width="0" style="2" hidden="1" customWidth="1"/>
    <col min="7693" max="7934" width="8.88671875" style="2"/>
    <col min="7935" max="7935" width="4" style="2" customWidth="1"/>
    <col min="7936" max="7936" width="3.88671875" style="2" customWidth="1"/>
    <col min="7937" max="7937" width="73.6640625" style="2" customWidth="1"/>
    <col min="7938" max="7938" width="10.5546875" style="2" customWidth="1"/>
    <col min="7939" max="7939" width="13.44140625" style="2" customWidth="1"/>
    <col min="7940" max="7940" width="13.33203125" style="2" customWidth="1"/>
    <col min="7941" max="7941" width="12" style="2" customWidth="1"/>
    <col min="7942" max="7942" width="9.33203125" style="2" customWidth="1"/>
    <col min="7943" max="7943" width="9.109375" style="2" customWidth="1"/>
    <col min="7944" max="7945" width="8.88671875" style="2"/>
    <col min="7946" max="7948" width="0" style="2" hidden="1" customWidth="1"/>
    <col min="7949" max="8190" width="8.88671875" style="2"/>
    <col min="8191" max="8191" width="4" style="2" customWidth="1"/>
    <col min="8192" max="8192" width="3.88671875" style="2" customWidth="1"/>
    <col min="8193" max="8193" width="73.6640625" style="2" customWidth="1"/>
    <col min="8194" max="8194" width="10.5546875" style="2" customWidth="1"/>
    <col min="8195" max="8195" width="13.44140625" style="2" customWidth="1"/>
    <col min="8196" max="8196" width="13.33203125" style="2" customWidth="1"/>
    <col min="8197" max="8197" width="12" style="2" customWidth="1"/>
    <col min="8198" max="8198" width="9.33203125" style="2" customWidth="1"/>
    <col min="8199" max="8199" width="9.109375" style="2" customWidth="1"/>
    <col min="8200" max="8201" width="8.88671875" style="2"/>
    <col min="8202" max="8204" width="0" style="2" hidden="1" customWidth="1"/>
    <col min="8205" max="8446" width="8.88671875" style="2"/>
    <col min="8447" max="8447" width="4" style="2" customWidth="1"/>
    <col min="8448" max="8448" width="3.88671875" style="2" customWidth="1"/>
    <col min="8449" max="8449" width="73.6640625" style="2" customWidth="1"/>
    <col min="8450" max="8450" width="10.5546875" style="2" customWidth="1"/>
    <col min="8451" max="8451" width="13.44140625" style="2" customWidth="1"/>
    <col min="8452" max="8452" width="13.33203125" style="2" customWidth="1"/>
    <col min="8453" max="8453" width="12" style="2" customWidth="1"/>
    <col min="8454" max="8454" width="9.33203125" style="2" customWidth="1"/>
    <col min="8455" max="8455" width="9.109375" style="2" customWidth="1"/>
    <col min="8456" max="8457" width="8.88671875" style="2"/>
    <col min="8458" max="8460" width="0" style="2" hidden="1" customWidth="1"/>
    <col min="8461" max="8702" width="8.88671875" style="2"/>
    <col min="8703" max="8703" width="4" style="2" customWidth="1"/>
    <col min="8704" max="8704" width="3.88671875" style="2" customWidth="1"/>
    <col min="8705" max="8705" width="73.6640625" style="2" customWidth="1"/>
    <col min="8706" max="8706" width="10.5546875" style="2" customWidth="1"/>
    <col min="8707" max="8707" width="13.44140625" style="2" customWidth="1"/>
    <col min="8708" max="8708" width="13.33203125" style="2" customWidth="1"/>
    <col min="8709" max="8709" width="12" style="2" customWidth="1"/>
    <col min="8710" max="8710" width="9.33203125" style="2" customWidth="1"/>
    <col min="8711" max="8711" width="9.109375" style="2" customWidth="1"/>
    <col min="8712" max="8713" width="8.88671875" style="2"/>
    <col min="8714" max="8716" width="0" style="2" hidden="1" customWidth="1"/>
    <col min="8717" max="8958" width="8.88671875" style="2"/>
    <col min="8959" max="8959" width="4" style="2" customWidth="1"/>
    <col min="8960" max="8960" width="3.88671875" style="2" customWidth="1"/>
    <col min="8961" max="8961" width="73.6640625" style="2" customWidth="1"/>
    <col min="8962" max="8962" width="10.5546875" style="2" customWidth="1"/>
    <col min="8963" max="8963" width="13.44140625" style="2" customWidth="1"/>
    <col min="8964" max="8964" width="13.33203125" style="2" customWidth="1"/>
    <col min="8965" max="8965" width="12" style="2" customWidth="1"/>
    <col min="8966" max="8966" width="9.33203125" style="2" customWidth="1"/>
    <col min="8967" max="8967" width="9.109375" style="2" customWidth="1"/>
    <col min="8968" max="8969" width="8.88671875" style="2"/>
    <col min="8970" max="8972" width="0" style="2" hidden="1" customWidth="1"/>
    <col min="8973" max="9214" width="8.88671875" style="2"/>
    <col min="9215" max="9215" width="4" style="2" customWidth="1"/>
    <col min="9216" max="9216" width="3.88671875" style="2" customWidth="1"/>
    <col min="9217" max="9217" width="73.6640625" style="2" customWidth="1"/>
    <col min="9218" max="9218" width="10.5546875" style="2" customWidth="1"/>
    <col min="9219" max="9219" width="13.44140625" style="2" customWidth="1"/>
    <col min="9220" max="9220" width="13.33203125" style="2" customWidth="1"/>
    <col min="9221" max="9221" width="12" style="2" customWidth="1"/>
    <col min="9222" max="9222" width="9.33203125" style="2" customWidth="1"/>
    <col min="9223" max="9223" width="9.109375" style="2" customWidth="1"/>
    <col min="9224" max="9225" width="8.88671875" style="2"/>
    <col min="9226" max="9228" width="0" style="2" hidden="1" customWidth="1"/>
    <col min="9229" max="9470" width="8.88671875" style="2"/>
    <col min="9471" max="9471" width="4" style="2" customWidth="1"/>
    <col min="9472" max="9472" width="3.88671875" style="2" customWidth="1"/>
    <col min="9473" max="9473" width="73.6640625" style="2" customWidth="1"/>
    <col min="9474" max="9474" width="10.5546875" style="2" customWidth="1"/>
    <col min="9475" max="9475" width="13.44140625" style="2" customWidth="1"/>
    <col min="9476" max="9476" width="13.33203125" style="2" customWidth="1"/>
    <col min="9477" max="9477" width="12" style="2" customWidth="1"/>
    <col min="9478" max="9478" width="9.33203125" style="2" customWidth="1"/>
    <col min="9479" max="9479" width="9.109375" style="2" customWidth="1"/>
    <col min="9480" max="9481" width="8.88671875" style="2"/>
    <col min="9482" max="9484" width="0" style="2" hidden="1" customWidth="1"/>
    <col min="9485" max="9726" width="8.88671875" style="2"/>
    <col min="9727" max="9727" width="4" style="2" customWidth="1"/>
    <col min="9728" max="9728" width="3.88671875" style="2" customWidth="1"/>
    <col min="9729" max="9729" width="73.6640625" style="2" customWidth="1"/>
    <col min="9730" max="9730" width="10.5546875" style="2" customWidth="1"/>
    <col min="9731" max="9731" width="13.44140625" style="2" customWidth="1"/>
    <col min="9732" max="9732" width="13.33203125" style="2" customWidth="1"/>
    <col min="9733" max="9733" width="12" style="2" customWidth="1"/>
    <col min="9734" max="9734" width="9.33203125" style="2" customWidth="1"/>
    <col min="9735" max="9735" width="9.109375" style="2" customWidth="1"/>
    <col min="9736" max="9737" width="8.88671875" style="2"/>
    <col min="9738" max="9740" width="0" style="2" hidden="1" customWidth="1"/>
    <col min="9741" max="9982" width="8.88671875" style="2"/>
    <col min="9983" max="9983" width="4" style="2" customWidth="1"/>
    <col min="9984" max="9984" width="3.88671875" style="2" customWidth="1"/>
    <col min="9985" max="9985" width="73.6640625" style="2" customWidth="1"/>
    <col min="9986" max="9986" width="10.5546875" style="2" customWidth="1"/>
    <col min="9987" max="9987" width="13.44140625" style="2" customWidth="1"/>
    <col min="9988" max="9988" width="13.33203125" style="2" customWidth="1"/>
    <col min="9989" max="9989" width="12" style="2" customWidth="1"/>
    <col min="9990" max="9990" width="9.33203125" style="2" customWidth="1"/>
    <col min="9991" max="9991" width="9.109375" style="2" customWidth="1"/>
    <col min="9992" max="9993" width="8.88671875" style="2"/>
    <col min="9994" max="9996" width="0" style="2" hidden="1" customWidth="1"/>
    <col min="9997" max="10238" width="8.88671875" style="2"/>
    <col min="10239" max="10239" width="4" style="2" customWidth="1"/>
    <col min="10240" max="10240" width="3.88671875" style="2" customWidth="1"/>
    <col min="10241" max="10241" width="73.6640625" style="2" customWidth="1"/>
    <col min="10242" max="10242" width="10.5546875" style="2" customWidth="1"/>
    <col min="10243" max="10243" width="13.44140625" style="2" customWidth="1"/>
    <col min="10244" max="10244" width="13.33203125" style="2" customWidth="1"/>
    <col min="10245" max="10245" width="12" style="2" customWidth="1"/>
    <col min="10246" max="10246" width="9.33203125" style="2" customWidth="1"/>
    <col min="10247" max="10247" width="9.109375" style="2" customWidth="1"/>
    <col min="10248" max="10249" width="8.88671875" style="2"/>
    <col min="10250" max="10252" width="0" style="2" hidden="1" customWidth="1"/>
    <col min="10253" max="10494" width="8.88671875" style="2"/>
    <col min="10495" max="10495" width="4" style="2" customWidth="1"/>
    <col min="10496" max="10496" width="3.88671875" style="2" customWidth="1"/>
    <col min="10497" max="10497" width="73.6640625" style="2" customWidth="1"/>
    <col min="10498" max="10498" width="10.5546875" style="2" customWidth="1"/>
    <col min="10499" max="10499" width="13.44140625" style="2" customWidth="1"/>
    <col min="10500" max="10500" width="13.33203125" style="2" customWidth="1"/>
    <col min="10501" max="10501" width="12" style="2" customWidth="1"/>
    <col min="10502" max="10502" width="9.33203125" style="2" customWidth="1"/>
    <col min="10503" max="10503" width="9.109375" style="2" customWidth="1"/>
    <col min="10504" max="10505" width="8.88671875" style="2"/>
    <col min="10506" max="10508" width="0" style="2" hidden="1" customWidth="1"/>
    <col min="10509" max="10750" width="8.88671875" style="2"/>
    <col min="10751" max="10751" width="4" style="2" customWidth="1"/>
    <col min="10752" max="10752" width="3.88671875" style="2" customWidth="1"/>
    <col min="10753" max="10753" width="73.6640625" style="2" customWidth="1"/>
    <col min="10754" max="10754" width="10.5546875" style="2" customWidth="1"/>
    <col min="10755" max="10755" width="13.44140625" style="2" customWidth="1"/>
    <col min="10756" max="10756" width="13.33203125" style="2" customWidth="1"/>
    <col min="10757" max="10757" width="12" style="2" customWidth="1"/>
    <col min="10758" max="10758" width="9.33203125" style="2" customWidth="1"/>
    <col min="10759" max="10759" width="9.109375" style="2" customWidth="1"/>
    <col min="10760" max="10761" width="8.88671875" style="2"/>
    <col min="10762" max="10764" width="0" style="2" hidden="1" customWidth="1"/>
    <col min="10765" max="11006" width="8.88671875" style="2"/>
    <col min="11007" max="11007" width="4" style="2" customWidth="1"/>
    <col min="11008" max="11008" width="3.88671875" style="2" customWidth="1"/>
    <col min="11009" max="11009" width="73.6640625" style="2" customWidth="1"/>
    <col min="11010" max="11010" width="10.5546875" style="2" customWidth="1"/>
    <col min="11011" max="11011" width="13.44140625" style="2" customWidth="1"/>
    <col min="11012" max="11012" width="13.33203125" style="2" customWidth="1"/>
    <col min="11013" max="11013" width="12" style="2" customWidth="1"/>
    <col min="11014" max="11014" width="9.33203125" style="2" customWidth="1"/>
    <col min="11015" max="11015" width="9.109375" style="2" customWidth="1"/>
    <col min="11016" max="11017" width="8.88671875" style="2"/>
    <col min="11018" max="11020" width="0" style="2" hidden="1" customWidth="1"/>
    <col min="11021" max="11262" width="8.88671875" style="2"/>
    <col min="11263" max="11263" width="4" style="2" customWidth="1"/>
    <col min="11264" max="11264" width="3.88671875" style="2" customWidth="1"/>
    <col min="11265" max="11265" width="73.6640625" style="2" customWidth="1"/>
    <col min="11266" max="11266" width="10.5546875" style="2" customWidth="1"/>
    <col min="11267" max="11267" width="13.44140625" style="2" customWidth="1"/>
    <col min="11268" max="11268" width="13.33203125" style="2" customWidth="1"/>
    <col min="11269" max="11269" width="12" style="2" customWidth="1"/>
    <col min="11270" max="11270" width="9.33203125" style="2" customWidth="1"/>
    <col min="11271" max="11271" width="9.109375" style="2" customWidth="1"/>
    <col min="11272" max="11273" width="8.88671875" style="2"/>
    <col min="11274" max="11276" width="0" style="2" hidden="1" customWidth="1"/>
    <col min="11277" max="11518" width="8.88671875" style="2"/>
    <col min="11519" max="11519" width="4" style="2" customWidth="1"/>
    <col min="11520" max="11520" width="3.88671875" style="2" customWidth="1"/>
    <col min="11521" max="11521" width="73.6640625" style="2" customWidth="1"/>
    <col min="11522" max="11522" width="10.5546875" style="2" customWidth="1"/>
    <col min="11523" max="11523" width="13.44140625" style="2" customWidth="1"/>
    <col min="11524" max="11524" width="13.33203125" style="2" customWidth="1"/>
    <col min="11525" max="11525" width="12" style="2" customWidth="1"/>
    <col min="11526" max="11526" width="9.33203125" style="2" customWidth="1"/>
    <col min="11527" max="11527" width="9.109375" style="2" customWidth="1"/>
    <col min="11528" max="11529" width="8.88671875" style="2"/>
    <col min="11530" max="11532" width="0" style="2" hidden="1" customWidth="1"/>
    <col min="11533" max="11774" width="8.88671875" style="2"/>
    <col min="11775" max="11775" width="4" style="2" customWidth="1"/>
    <col min="11776" max="11776" width="3.88671875" style="2" customWidth="1"/>
    <col min="11777" max="11777" width="73.6640625" style="2" customWidth="1"/>
    <col min="11778" max="11778" width="10.5546875" style="2" customWidth="1"/>
    <col min="11779" max="11779" width="13.44140625" style="2" customWidth="1"/>
    <col min="11780" max="11780" width="13.33203125" style="2" customWidth="1"/>
    <col min="11781" max="11781" width="12" style="2" customWidth="1"/>
    <col min="11782" max="11782" width="9.33203125" style="2" customWidth="1"/>
    <col min="11783" max="11783" width="9.109375" style="2" customWidth="1"/>
    <col min="11784" max="11785" width="8.88671875" style="2"/>
    <col min="11786" max="11788" width="0" style="2" hidden="1" customWidth="1"/>
    <col min="11789" max="12030" width="8.88671875" style="2"/>
    <col min="12031" max="12031" width="4" style="2" customWidth="1"/>
    <col min="12032" max="12032" width="3.88671875" style="2" customWidth="1"/>
    <col min="12033" max="12033" width="73.6640625" style="2" customWidth="1"/>
    <col min="12034" max="12034" width="10.5546875" style="2" customWidth="1"/>
    <col min="12035" max="12035" width="13.44140625" style="2" customWidth="1"/>
    <col min="12036" max="12036" width="13.33203125" style="2" customWidth="1"/>
    <col min="12037" max="12037" width="12" style="2" customWidth="1"/>
    <col min="12038" max="12038" width="9.33203125" style="2" customWidth="1"/>
    <col min="12039" max="12039" width="9.109375" style="2" customWidth="1"/>
    <col min="12040" max="12041" width="8.88671875" style="2"/>
    <col min="12042" max="12044" width="0" style="2" hidden="1" customWidth="1"/>
    <col min="12045" max="12286" width="8.88671875" style="2"/>
    <col min="12287" max="12287" width="4" style="2" customWidth="1"/>
    <col min="12288" max="12288" width="3.88671875" style="2" customWidth="1"/>
    <col min="12289" max="12289" width="73.6640625" style="2" customWidth="1"/>
    <col min="12290" max="12290" width="10.5546875" style="2" customWidth="1"/>
    <col min="12291" max="12291" width="13.44140625" style="2" customWidth="1"/>
    <col min="12292" max="12292" width="13.33203125" style="2" customWidth="1"/>
    <col min="12293" max="12293" width="12" style="2" customWidth="1"/>
    <col min="12294" max="12294" width="9.33203125" style="2" customWidth="1"/>
    <col min="12295" max="12295" width="9.109375" style="2" customWidth="1"/>
    <col min="12296" max="12297" width="8.88671875" style="2"/>
    <col min="12298" max="12300" width="0" style="2" hidden="1" customWidth="1"/>
    <col min="12301" max="12542" width="8.88671875" style="2"/>
    <col min="12543" max="12543" width="4" style="2" customWidth="1"/>
    <col min="12544" max="12544" width="3.88671875" style="2" customWidth="1"/>
    <col min="12545" max="12545" width="73.6640625" style="2" customWidth="1"/>
    <col min="12546" max="12546" width="10.5546875" style="2" customWidth="1"/>
    <col min="12547" max="12547" width="13.44140625" style="2" customWidth="1"/>
    <col min="12548" max="12548" width="13.33203125" style="2" customWidth="1"/>
    <col min="12549" max="12549" width="12" style="2" customWidth="1"/>
    <col min="12550" max="12550" width="9.33203125" style="2" customWidth="1"/>
    <col min="12551" max="12551" width="9.109375" style="2" customWidth="1"/>
    <col min="12552" max="12553" width="8.88671875" style="2"/>
    <col min="12554" max="12556" width="0" style="2" hidden="1" customWidth="1"/>
    <col min="12557" max="12798" width="8.88671875" style="2"/>
    <col min="12799" max="12799" width="4" style="2" customWidth="1"/>
    <col min="12800" max="12800" width="3.88671875" style="2" customWidth="1"/>
    <col min="12801" max="12801" width="73.6640625" style="2" customWidth="1"/>
    <col min="12802" max="12802" width="10.5546875" style="2" customWidth="1"/>
    <col min="12803" max="12803" width="13.44140625" style="2" customWidth="1"/>
    <col min="12804" max="12804" width="13.33203125" style="2" customWidth="1"/>
    <col min="12805" max="12805" width="12" style="2" customWidth="1"/>
    <col min="12806" max="12806" width="9.33203125" style="2" customWidth="1"/>
    <col min="12807" max="12807" width="9.109375" style="2" customWidth="1"/>
    <col min="12808" max="12809" width="8.88671875" style="2"/>
    <col min="12810" max="12812" width="0" style="2" hidden="1" customWidth="1"/>
    <col min="12813" max="13054" width="8.88671875" style="2"/>
    <col min="13055" max="13055" width="4" style="2" customWidth="1"/>
    <col min="13056" max="13056" width="3.88671875" style="2" customWidth="1"/>
    <col min="13057" max="13057" width="73.6640625" style="2" customWidth="1"/>
    <col min="13058" max="13058" width="10.5546875" style="2" customWidth="1"/>
    <col min="13059" max="13059" width="13.44140625" style="2" customWidth="1"/>
    <col min="13060" max="13060" width="13.33203125" style="2" customWidth="1"/>
    <col min="13061" max="13061" width="12" style="2" customWidth="1"/>
    <col min="13062" max="13062" width="9.33203125" style="2" customWidth="1"/>
    <col min="13063" max="13063" width="9.109375" style="2" customWidth="1"/>
    <col min="13064" max="13065" width="8.88671875" style="2"/>
    <col min="13066" max="13068" width="0" style="2" hidden="1" customWidth="1"/>
    <col min="13069" max="13310" width="8.88671875" style="2"/>
    <col min="13311" max="13311" width="4" style="2" customWidth="1"/>
    <col min="13312" max="13312" width="3.88671875" style="2" customWidth="1"/>
    <col min="13313" max="13313" width="73.6640625" style="2" customWidth="1"/>
    <col min="13314" max="13314" width="10.5546875" style="2" customWidth="1"/>
    <col min="13315" max="13315" width="13.44140625" style="2" customWidth="1"/>
    <col min="13316" max="13316" width="13.33203125" style="2" customWidth="1"/>
    <col min="13317" max="13317" width="12" style="2" customWidth="1"/>
    <col min="13318" max="13318" width="9.33203125" style="2" customWidth="1"/>
    <col min="13319" max="13319" width="9.109375" style="2" customWidth="1"/>
    <col min="13320" max="13321" width="8.88671875" style="2"/>
    <col min="13322" max="13324" width="0" style="2" hidden="1" customWidth="1"/>
    <col min="13325" max="13566" width="8.88671875" style="2"/>
    <col min="13567" max="13567" width="4" style="2" customWidth="1"/>
    <col min="13568" max="13568" width="3.88671875" style="2" customWidth="1"/>
    <col min="13569" max="13569" width="73.6640625" style="2" customWidth="1"/>
    <col min="13570" max="13570" width="10.5546875" style="2" customWidth="1"/>
    <col min="13571" max="13571" width="13.44140625" style="2" customWidth="1"/>
    <col min="13572" max="13572" width="13.33203125" style="2" customWidth="1"/>
    <col min="13573" max="13573" width="12" style="2" customWidth="1"/>
    <col min="13574" max="13574" width="9.33203125" style="2" customWidth="1"/>
    <col min="13575" max="13575" width="9.109375" style="2" customWidth="1"/>
    <col min="13576" max="13577" width="8.88671875" style="2"/>
    <col min="13578" max="13580" width="0" style="2" hidden="1" customWidth="1"/>
    <col min="13581" max="13822" width="8.88671875" style="2"/>
    <col min="13823" max="13823" width="4" style="2" customWidth="1"/>
    <col min="13824" max="13824" width="3.88671875" style="2" customWidth="1"/>
    <col min="13825" max="13825" width="73.6640625" style="2" customWidth="1"/>
    <col min="13826" max="13826" width="10.5546875" style="2" customWidth="1"/>
    <col min="13827" max="13827" width="13.44140625" style="2" customWidth="1"/>
    <col min="13828" max="13828" width="13.33203125" style="2" customWidth="1"/>
    <col min="13829" max="13829" width="12" style="2" customWidth="1"/>
    <col min="13830" max="13830" width="9.33203125" style="2" customWidth="1"/>
    <col min="13831" max="13831" width="9.109375" style="2" customWidth="1"/>
    <col min="13832" max="13833" width="8.88671875" style="2"/>
    <col min="13834" max="13836" width="0" style="2" hidden="1" customWidth="1"/>
    <col min="13837" max="14078" width="8.88671875" style="2"/>
    <col min="14079" max="14079" width="4" style="2" customWidth="1"/>
    <col min="14080" max="14080" width="3.88671875" style="2" customWidth="1"/>
    <col min="14081" max="14081" width="73.6640625" style="2" customWidth="1"/>
    <col min="14082" max="14082" width="10.5546875" style="2" customWidth="1"/>
    <col min="14083" max="14083" width="13.44140625" style="2" customWidth="1"/>
    <col min="14084" max="14084" width="13.33203125" style="2" customWidth="1"/>
    <col min="14085" max="14085" width="12" style="2" customWidth="1"/>
    <col min="14086" max="14086" width="9.33203125" style="2" customWidth="1"/>
    <col min="14087" max="14087" width="9.109375" style="2" customWidth="1"/>
    <col min="14088" max="14089" width="8.88671875" style="2"/>
    <col min="14090" max="14092" width="0" style="2" hidden="1" customWidth="1"/>
    <col min="14093" max="14334" width="8.88671875" style="2"/>
    <col min="14335" max="14335" width="4" style="2" customWidth="1"/>
    <col min="14336" max="14336" width="3.88671875" style="2" customWidth="1"/>
    <col min="14337" max="14337" width="73.6640625" style="2" customWidth="1"/>
    <col min="14338" max="14338" width="10.5546875" style="2" customWidth="1"/>
    <col min="14339" max="14339" width="13.44140625" style="2" customWidth="1"/>
    <col min="14340" max="14340" width="13.33203125" style="2" customWidth="1"/>
    <col min="14341" max="14341" width="12" style="2" customWidth="1"/>
    <col min="14342" max="14342" width="9.33203125" style="2" customWidth="1"/>
    <col min="14343" max="14343" width="9.109375" style="2" customWidth="1"/>
    <col min="14344" max="14345" width="8.88671875" style="2"/>
    <col min="14346" max="14348" width="0" style="2" hidden="1" customWidth="1"/>
    <col min="14349" max="14590" width="8.88671875" style="2"/>
    <col min="14591" max="14591" width="4" style="2" customWidth="1"/>
    <col min="14592" max="14592" width="3.88671875" style="2" customWidth="1"/>
    <col min="14593" max="14593" width="73.6640625" style="2" customWidth="1"/>
    <col min="14594" max="14594" width="10.5546875" style="2" customWidth="1"/>
    <col min="14595" max="14595" width="13.44140625" style="2" customWidth="1"/>
    <col min="14596" max="14596" width="13.33203125" style="2" customWidth="1"/>
    <col min="14597" max="14597" width="12" style="2" customWidth="1"/>
    <col min="14598" max="14598" width="9.33203125" style="2" customWidth="1"/>
    <col min="14599" max="14599" width="9.109375" style="2" customWidth="1"/>
    <col min="14600" max="14601" width="8.88671875" style="2"/>
    <col min="14602" max="14604" width="0" style="2" hidden="1" customWidth="1"/>
    <col min="14605" max="14846" width="8.88671875" style="2"/>
    <col min="14847" max="14847" width="4" style="2" customWidth="1"/>
    <col min="14848" max="14848" width="3.88671875" style="2" customWidth="1"/>
    <col min="14849" max="14849" width="73.6640625" style="2" customWidth="1"/>
    <col min="14850" max="14850" width="10.5546875" style="2" customWidth="1"/>
    <col min="14851" max="14851" width="13.44140625" style="2" customWidth="1"/>
    <col min="14852" max="14852" width="13.33203125" style="2" customWidth="1"/>
    <col min="14853" max="14853" width="12" style="2" customWidth="1"/>
    <col min="14854" max="14854" width="9.33203125" style="2" customWidth="1"/>
    <col min="14855" max="14855" width="9.109375" style="2" customWidth="1"/>
    <col min="14856" max="14857" width="8.88671875" style="2"/>
    <col min="14858" max="14860" width="0" style="2" hidden="1" customWidth="1"/>
    <col min="14861" max="15102" width="8.88671875" style="2"/>
    <col min="15103" max="15103" width="4" style="2" customWidth="1"/>
    <col min="15104" max="15104" width="3.88671875" style="2" customWidth="1"/>
    <col min="15105" max="15105" width="73.6640625" style="2" customWidth="1"/>
    <col min="15106" max="15106" width="10.5546875" style="2" customWidth="1"/>
    <col min="15107" max="15107" width="13.44140625" style="2" customWidth="1"/>
    <col min="15108" max="15108" width="13.33203125" style="2" customWidth="1"/>
    <col min="15109" max="15109" width="12" style="2" customWidth="1"/>
    <col min="15110" max="15110" width="9.33203125" style="2" customWidth="1"/>
    <col min="15111" max="15111" width="9.109375" style="2" customWidth="1"/>
    <col min="15112" max="15113" width="8.88671875" style="2"/>
    <col min="15114" max="15116" width="0" style="2" hidden="1" customWidth="1"/>
    <col min="15117" max="15358" width="8.88671875" style="2"/>
    <col min="15359" max="15359" width="4" style="2" customWidth="1"/>
    <col min="15360" max="15360" width="3.88671875" style="2" customWidth="1"/>
    <col min="15361" max="15361" width="73.6640625" style="2" customWidth="1"/>
    <col min="15362" max="15362" width="10.5546875" style="2" customWidth="1"/>
    <col min="15363" max="15363" width="13.44140625" style="2" customWidth="1"/>
    <col min="15364" max="15364" width="13.33203125" style="2" customWidth="1"/>
    <col min="15365" max="15365" width="12" style="2" customWidth="1"/>
    <col min="15366" max="15366" width="9.33203125" style="2" customWidth="1"/>
    <col min="15367" max="15367" width="9.109375" style="2" customWidth="1"/>
    <col min="15368" max="15369" width="8.88671875" style="2"/>
    <col min="15370" max="15372" width="0" style="2" hidden="1" customWidth="1"/>
    <col min="15373" max="15614" width="8.88671875" style="2"/>
    <col min="15615" max="15615" width="4" style="2" customWidth="1"/>
    <col min="15616" max="15616" width="3.88671875" style="2" customWidth="1"/>
    <col min="15617" max="15617" width="73.6640625" style="2" customWidth="1"/>
    <col min="15618" max="15618" width="10.5546875" style="2" customWidth="1"/>
    <col min="15619" max="15619" width="13.44140625" style="2" customWidth="1"/>
    <col min="15620" max="15620" width="13.33203125" style="2" customWidth="1"/>
    <col min="15621" max="15621" width="12" style="2" customWidth="1"/>
    <col min="15622" max="15622" width="9.33203125" style="2" customWidth="1"/>
    <col min="15623" max="15623" width="9.109375" style="2" customWidth="1"/>
    <col min="15624" max="15625" width="8.88671875" style="2"/>
    <col min="15626" max="15628" width="0" style="2" hidden="1" customWidth="1"/>
    <col min="15629" max="15870" width="8.88671875" style="2"/>
    <col min="15871" max="15871" width="4" style="2" customWidth="1"/>
    <col min="15872" max="15872" width="3.88671875" style="2" customWidth="1"/>
    <col min="15873" max="15873" width="73.6640625" style="2" customWidth="1"/>
    <col min="15874" max="15874" width="10.5546875" style="2" customWidth="1"/>
    <col min="15875" max="15875" width="13.44140625" style="2" customWidth="1"/>
    <col min="15876" max="15876" width="13.33203125" style="2" customWidth="1"/>
    <col min="15877" max="15877" width="12" style="2" customWidth="1"/>
    <col min="15878" max="15878" width="9.33203125" style="2" customWidth="1"/>
    <col min="15879" max="15879" width="9.109375" style="2" customWidth="1"/>
    <col min="15880" max="15881" width="8.88671875" style="2"/>
    <col min="15882" max="15884" width="0" style="2" hidden="1" customWidth="1"/>
    <col min="15885" max="16126" width="8.88671875" style="2"/>
    <col min="16127" max="16127" width="4" style="2" customWidth="1"/>
    <col min="16128" max="16128" width="3.88671875" style="2" customWidth="1"/>
    <col min="16129" max="16129" width="73.6640625" style="2" customWidth="1"/>
    <col min="16130" max="16130" width="10.5546875" style="2" customWidth="1"/>
    <col min="16131" max="16131" width="13.44140625" style="2" customWidth="1"/>
    <col min="16132" max="16132" width="13.33203125" style="2" customWidth="1"/>
    <col min="16133" max="16133" width="12" style="2" customWidth="1"/>
    <col min="16134" max="16134" width="9.33203125" style="2" customWidth="1"/>
    <col min="16135" max="16135" width="9.109375" style="2" customWidth="1"/>
    <col min="16136" max="16137" width="8.88671875" style="2"/>
    <col min="16138" max="16140" width="0" style="2" hidden="1" customWidth="1"/>
    <col min="16141" max="16384" width="8.88671875" style="2"/>
  </cols>
  <sheetData>
    <row r="1" spans="1:14" ht="16.2" x14ac:dyDescent="0.25">
      <c r="A1" s="1" t="s">
        <v>0</v>
      </c>
      <c r="G1" s="87" t="s">
        <v>1</v>
      </c>
      <c r="H1" s="3"/>
    </row>
    <row r="2" spans="1:14" ht="15.6" x14ac:dyDescent="0.25">
      <c r="A2" s="1" t="s">
        <v>2</v>
      </c>
    </row>
    <row r="3" spans="1:14" ht="15.6" x14ac:dyDescent="0.25">
      <c r="A3" s="1" t="s">
        <v>3</v>
      </c>
    </row>
    <row r="4" spans="1:14" ht="15.6" x14ac:dyDescent="0.25">
      <c r="A4" s="1" t="s">
        <v>4</v>
      </c>
    </row>
    <row r="5" spans="1:14" ht="18" x14ac:dyDescent="0.25">
      <c r="A5" s="93" t="s">
        <v>5</v>
      </c>
      <c r="B5" s="93"/>
      <c r="C5" s="93"/>
      <c r="D5" s="93"/>
      <c r="E5" s="93"/>
      <c r="F5" s="93"/>
      <c r="G5" s="93"/>
    </row>
    <row r="6" spans="1:14" ht="15.6" x14ac:dyDescent="0.25">
      <c r="A6" s="5"/>
    </row>
    <row r="7" spans="1:14" s="11" customFormat="1" ht="16.2" x14ac:dyDescent="0.3">
      <c r="A7" s="10" t="s">
        <v>6</v>
      </c>
      <c r="D7" s="43"/>
      <c r="F7" s="46" t="s">
        <v>73</v>
      </c>
      <c r="G7" s="12"/>
      <c r="H7" s="13"/>
      <c r="K7" s="14"/>
      <c r="N7" s="15"/>
    </row>
    <row r="8" spans="1:14" s="7" customFormat="1" ht="14.4" x14ac:dyDescent="0.3">
      <c r="A8" s="6" t="s">
        <v>7</v>
      </c>
      <c r="D8" s="44"/>
      <c r="F8" s="16"/>
      <c r="G8" s="16"/>
      <c r="H8" s="8"/>
      <c r="K8" s="17"/>
      <c r="N8" s="9"/>
    </row>
    <row r="9" spans="1:14" s="7" customFormat="1" ht="14.4" x14ac:dyDescent="0.3">
      <c r="A9" s="6" t="s">
        <v>4</v>
      </c>
      <c r="D9" s="44"/>
      <c r="F9" s="16"/>
      <c r="G9" s="16"/>
      <c r="H9" s="8"/>
      <c r="K9" s="17"/>
      <c r="N9" s="9"/>
    </row>
    <row r="10" spans="1:14" ht="15.6" x14ac:dyDescent="0.25">
      <c r="A10" s="5"/>
    </row>
    <row r="11" spans="1:14" ht="16.2" thickBot="1" x14ac:dyDescent="0.3">
      <c r="A11" s="5"/>
      <c r="G11" s="24" t="s">
        <v>69</v>
      </c>
    </row>
    <row r="12" spans="1:14" ht="27" customHeight="1" x14ac:dyDescent="0.25">
      <c r="A12" s="103" t="s">
        <v>8</v>
      </c>
      <c r="B12" s="104"/>
      <c r="C12" s="94" t="s">
        <v>9</v>
      </c>
      <c r="D12" s="67" t="s">
        <v>61</v>
      </c>
      <c r="E12" s="97" t="s">
        <v>62</v>
      </c>
      <c r="F12" s="97"/>
      <c r="G12" s="80" t="s">
        <v>75</v>
      </c>
    </row>
    <row r="13" spans="1:14" ht="15.75" customHeight="1" x14ac:dyDescent="0.25">
      <c r="A13" s="105"/>
      <c r="B13" s="106"/>
      <c r="C13" s="95"/>
      <c r="D13" s="99" t="s">
        <v>60</v>
      </c>
      <c r="E13" s="99" t="s">
        <v>10</v>
      </c>
      <c r="F13" s="99" t="s">
        <v>60</v>
      </c>
      <c r="G13" s="101" t="s">
        <v>74</v>
      </c>
    </row>
    <row r="14" spans="1:14" ht="13.8" customHeight="1" thickBot="1" x14ac:dyDescent="0.3">
      <c r="A14" s="107"/>
      <c r="B14" s="108"/>
      <c r="C14" s="96"/>
      <c r="D14" s="100"/>
      <c r="E14" s="100"/>
      <c r="F14" s="100"/>
      <c r="G14" s="102"/>
    </row>
    <row r="15" spans="1:14" s="38" customFormat="1" ht="21.75" customHeight="1" x14ac:dyDescent="0.3">
      <c r="A15" s="76" t="s">
        <v>11</v>
      </c>
      <c r="B15" s="77" t="s">
        <v>72</v>
      </c>
      <c r="C15" s="78" t="s">
        <v>13</v>
      </c>
      <c r="D15" s="79">
        <f t="shared" ref="D15:E15" si="0">D16+D19+D20+D23</f>
        <v>6255.6841299999996</v>
      </c>
      <c r="E15" s="79">
        <f t="shared" si="0"/>
        <v>10433</v>
      </c>
      <c r="F15" s="79">
        <f>F16+F19+F20+F23</f>
        <v>9350.6</v>
      </c>
      <c r="G15" s="81">
        <f>G16+G19+G20+G23</f>
        <v>11809.460225000001</v>
      </c>
    </row>
    <row r="16" spans="1:14" s="18" customFormat="1" ht="19.5" customHeight="1" x14ac:dyDescent="0.3">
      <c r="A16" s="26" t="s">
        <v>12</v>
      </c>
      <c r="B16" s="27">
        <v>1</v>
      </c>
      <c r="C16" s="28" t="s">
        <v>14</v>
      </c>
      <c r="D16" s="51">
        <f>D17+D18</f>
        <v>1477.6841300000001</v>
      </c>
      <c r="E16" s="51">
        <f>E17+E18</f>
        <v>2865</v>
      </c>
      <c r="F16" s="51">
        <f>F17+F18</f>
        <v>2151</v>
      </c>
      <c r="G16" s="82">
        <f>G17+G18</f>
        <v>2676.4602250000007</v>
      </c>
    </row>
    <row r="17" spans="1:11" ht="21" customHeight="1" x14ac:dyDescent="0.25">
      <c r="A17" s="69" t="s">
        <v>8</v>
      </c>
      <c r="B17" s="52" t="s">
        <v>8</v>
      </c>
      <c r="C17" s="53" t="s">
        <v>15</v>
      </c>
      <c r="D17" s="54">
        <v>1257.6841300000001</v>
      </c>
      <c r="E17" s="55">
        <v>1741</v>
      </c>
      <c r="F17" s="55">
        <f>'[1]Anexa 2 '!J93+'[1]Anexa 2 '!J136</f>
        <v>1458</v>
      </c>
      <c r="G17" s="83">
        <f>'[1]Anexa 2 '!N136+'[1]Anexa 2 '!N93</f>
        <v>1568</v>
      </c>
    </row>
    <row r="18" spans="1:11" ht="21.6" customHeight="1" x14ac:dyDescent="0.25">
      <c r="A18" s="69" t="s">
        <v>8</v>
      </c>
      <c r="B18" s="52" t="s">
        <v>8</v>
      </c>
      <c r="C18" s="53" t="s">
        <v>16</v>
      </c>
      <c r="D18" s="54">
        <v>220</v>
      </c>
      <c r="E18" s="55">
        <v>1124</v>
      </c>
      <c r="F18" s="55">
        <v>693</v>
      </c>
      <c r="G18" s="83">
        <f>'[1]Anexa 1'!G49</f>
        <v>1108.4602250000009</v>
      </c>
    </row>
    <row r="19" spans="1:11" s="20" customFormat="1" ht="20.399999999999999" customHeight="1" x14ac:dyDescent="0.3">
      <c r="A19" s="26" t="s">
        <v>8</v>
      </c>
      <c r="B19" s="27">
        <v>2</v>
      </c>
      <c r="C19" s="28" t="s">
        <v>17</v>
      </c>
      <c r="D19" s="51">
        <v>1587</v>
      </c>
      <c r="E19" s="51">
        <f>2550+78+250</f>
        <v>2878</v>
      </c>
      <c r="F19" s="51">
        <f>F47</f>
        <v>1552.6</v>
      </c>
      <c r="G19" s="82">
        <v>950</v>
      </c>
      <c r="H19" s="19"/>
    </row>
    <row r="20" spans="1:11" s="20" customFormat="1" ht="19.8" customHeight="1" x14ac:dyDescent="0.3">
      <c r="A20" s="26" t="s">
        <v>8</v>
      </c>
      <c r="B20" s="27">
        <v>3</v>
      </c>
      <c r="C20" s="28" t="s">
        <v>18</v>
      </c>
      <c r="D20" s="51">
        <f>D21+D22</f>
        <v>3000</v>
      </c>
      <c r="E20" s="51">
        <f>E21+E22</f>
        <v>4500</v>
      </c>
      <c r="F20" s="51">
        <f>F21+F22</f>
        <v>5500</v>
      </c>
      <c r="G20" s="82">
        <f>G21+G22</f>
        <v>8000</v>
      </c>
      <c r="I20" s="21"/>
    </row>
    <row r="21" spans="1:11" ht="21" customHeight="1" x14ac:dyDescent="0.25">
      <c r="A21" s="70" t="s">
        <v>19</v>
      </c>
      <c r="B21" s="47" t="s">
        <v>19</v>
      </c>
      <c r="C21" s="56" t="s">
        <v>20</v>
      </c>
      <c r="D21" s="54">
        <v>3000</v>
      </c>
      <c r="E21" s="55">
        <v>4500</v>
      </c>
      <c r="F21" s="55">
        <v>5500</v>
      </c>
      <c r="G21" s="83">
        <v>8000</v>
      </c>
    </row>
    <row r="22" spans="1:11" ht="21.6" customHeight="1" x14ac:dyDescent="0.25">
      <c r="A22" s="70" t="s">
        <v>19</v>
      </c>
      <c r="B22" s="47" t="s">
        <v>19</v>
      </c>
      <c r="C22" s="56" t="s">
        <v>21</v>
      </c>
      <c r="D22" s="54"/>
      <c r="E22" s="55">
        <v>0</v>
      </c>
      <c r="F22" s="55">
        <v>0</v>
      </c>
      <c r="G22" s="83">
        <v>0</v>
      </c>
    </row>
    <row r="23" spans="1:11" s="20" customFormat="1" ht="18.75" customHeight="1" x14ac:dyDescent="0.3">
      <c r="A23" s="26" t="s">
        <v>8</v>
      </c>
      <c r="B23" s="27">
        <v>4</v>
      </c>
      <c r="C23" s="28" t="s">
        <v>22</v>
      </c>
      <c r="D23" s="51">
        <f>D24+D25</f>
        <v>191</v>
      </c>
      <c r="E23" s="51">
        <f>E24+E25</f>
        <v>190</v>
      </c>
      <c r="F23" s="51">
        <f>F24+F25</f>
        <v>147</v>
      </c>
      <c r="G23" s="82">
        <f>G24+G25</f>
        <v>183</v>
      </c>
    </row>
    <row r="24" spans="1:11" ht="18" customHeight="1" x14ac:dyDescent="0.25">
      <c r="A24" s="70" t="s">
        <v>19</v>
      </c>
      <c r="B24" s="47" t="s">
        <v>19</v>
      </c>
      <c r="C24" s="57" t="s">
        <v>23</v>
      </c>
      <c r="D24" s="54"/>
      <c r="E24" s="55">
        <v>0</v>
      </c>
      <c r="F24" s="55">
        <v>0</v>
      </c>
      <c r="G24" s="83">
        <f>'[1]Anexa 2 '!N28</f>
        <v>8</v>
      </c>
    </row>
    <row r="25" spans="1:11" ht="15.75" customHeight="1" x14ac:dyDescent="0.25">
      <c r="A25" s="70" t="s">
        <v>19</v>
      </c>
      <c r="B25" s="47" t="s">
        <v>19</v>
      </c>
      <c r="C25" s="57" t="s">
        <v>24</v>
      </c>
      <c r="D25" s="54">
        <v>191</v>
      </c>
      <c r="E25" s="55">
        <v>190</v>
      </c>
      <c r="F25" s="55">
        <f>72+75</f>
        <v>147</v>
      </c>
      <c r="G25" s="83">
        <f>35*50%*10</f>
        <v>175</v>
      </c>
    </row>
    <row r="26" spans="1:11" s="38" customFormat="1" ht="21" customHeight="1" x14ac:dyDescent="0.3">
      <c r="A26" s="68" t="s">
        <v>71</v>
      </c>
      <c r="B26" s="48" t="s">
        <v>72</v>
      </c>
      <c r="C26" s="49" t="s">
        <v>25</v>
      </c>
      <c r="D26" s="50">
        <f t="shared" ref="D26:E26" si="1">D27+D32+D45+D59+D60</f>
        <v>4283</v>
      </c>
      <c r="E26" s="50">
        <f t="shared" si="1"/>
        <v>6626</v>
      </c>
      <c r="F26" s="50">
        <f>F27+F32+F45+F59+F60</f>
        <v>4216.6000000000004</v>
      </c>
      <c r="G26" s="84">
        <f>G27+G32+G45+G59+G60</f>
        <v>7433</v>
      </c>
      <c r="I26" s="39"/>
      <c r="J26" s="40">
        <f>F29+F39+F47</f>
        <v>1552.6</v>
      </c>
      <c r="K26" s="41" t="s">
        <v>26</v>
      </c>
    </row>
    <row r="27" spans="1:11" s="18" customFormat="1" ht="18" customHeight="1" x14ac:dyDescent="0.3">
      <c r="A27" s="109">
        <v>1</v>
      </c>
      <c r="B27" s="110"/>
      <c r="C27" s="28" t="s">
        <v>27</v>
      </c>
      <c r="D27" s="51">
        <f t="shared" ref="D27:E27" si="2">D28+D29+D30+D31</f>
        <v>283</v>
      </c>
      <c r="E27" s="51">
        <f t="shared" si="2"/>
        <v>0</v>
      </c>
      <c r="F27" s="51">
        <f>F28+F29+F30+F31</f>
        <v>0</v>
      </c>
      <c r="G27" s="82">
        <f>G28+G29</f>
        <v>0</v>
      </c>
      <c r="J27" s="22">
        <f>[2]Investiii!$C$43/1000</f>
        <v>2807.9919799999993</v>
      </c>
      <c r="K27" s="23" t="s">
        <v>28</v>
      </c>
    </row>
    <row r="28" spans="1:11" ht="22.8" customHeight="1" x14ac:dyDescent="0.25">
      <c r="A28" s="70" t="s">
        <v>19</v>
      </c>
      <c r="B28" s="47" t="s">
        <v>19</v>
      </c>
      <c r="C28" s="57" t="s">
        <v>29</v>
      </c>
      <c r="D28" s="54"/>
      <c r="E28" s="55">
        <v>0</v>
      </c>
      <c r="F28" s="55">
        <v>0</v>
      </c>
      <c r="G28" s="83">
        <v>0</v>
      </c>
      <c r="J28" s="22">
        <f>J26+J27</f>
        <v>4360.5919799999992</v>
      </c>
      <c r="K28" s="23"/>
    </row>
    <row r="29" spans="1:11" s="24" customFormat="1" ht="27" customHeight="1" x14ac:dyDescent="0.25">
      <c r="A29" s="70" t="s">
        <v>8</v>
      </c>
      <c r="B29" s="47" t="s">
        <v>8</v>
      </c>
      <c r="C29" s="57" t="s">
        <v>30</v>
      </c>
      <c r="D29" s="58">
        <v>283</v>
      </c>
      <c r="E29" s="59">
        <v>0</v>
      </c>
      <c r="F29" s="59">
        <v>0</v>
      </c>
      <c r="G29" s="83">
        <v>0</v>
      </c>
      <c r="I29" s="2"/>
      <c r="J29" s="25">
        <f>F26-J28</f>
        <v>-143.99197999999888</v>
      </c>
      <c r="K29" s="2"/>
    </row>
    <row r="30" spans="1:11" s="24" customFormat="1" ht="27" customHeight="1" x14ac:dyDescent="0.25">
      <c r="A30" s="70" t="s">
        <v>8</v>
      </c>
      <c r="B30" s="47" t="s">
        <v>8</v>
      </c>
      <c r="C30" s="57" t="s">
        <v>31</v>
      </c>
      <c r="D30" s="58"/>
      <c r="E30" s="59">
        <v>0</v>
      </c>
      <c r="F30" s="59">
        <v>0</v>
      </c>
      <c r="G30" s="85">
        <v>0</v>
      </c>
    </row>
    <row r="31" spans="1:11" ht="27" customHeight="1" x14ac:dyDescent="0.25">
      <c r="A31" s="70" t="s">
        <v>19</v>
      </c>
      <c r="B31" s="47" t="s">
        <v>19</v>
      </c>
      <c r="C31" s="57" t="s">
        <v>32</v>
      </c>
      <c r="D31" s="55"/>
      <c r="E31" s="59">
        <v>0</v>
      </c>
      <c r="F31" s="59">
        <v>0</v>
      </c>
      <c r="G31" s="85">
        <v>0</v>
      </c>
    </row>
    <row r="32" spans="1:11" s="18" customFormat="1" ht="21.6" customHeight="1" x14ac:dyDescent="0.3">
      <c r="A32" s="109">
        <v>2</v>
      </c>
      <c r="B32" s="110"/>
      <c r="C32" s="28" t="s">
        <v>33</v>
      </c>
      <c r="D32" s="51">
        <f t="shared" ref="D32:E32" si="3">D33+D39+D43+D44</f>
        <v>3361</v>
      </c>
      <c r="E32" s="51">
        <f t="shared" si="3"/>
        <v>3700</v>
      </c>
      <c r="F32" s="51">
        <f>F33+F39+F43+F44</f>
        <v>2606</v>
      </c>
      <c r="G32" s="82">
        <f>G33+G39+G43+G44</f>
        <v>4820</v>
      </c>
    </row>
    <row r="33" spans="1:7" s="24" customFormat="1" ht="22.8" customHeight="1" x14ac:dyDescent="0.25">
      <c r="A33" s="70" t="s">
        <v>8</v>
      </c>
      <c r="B33" s="47" t="s">
        <v>8</v>
      </c>
      <c r="C33" s="57" t="s">
        <v>34</v>
      </c>
      <c r="D33" s="59">
        <f t="shared" ref="D33:E33" si="4">SUM(D34:D38)</f>
        <v>2501</v>
      </c>
      <c r="E33" s="59">
        <f t="shared" si="4"/>
        <v>3700</v>
      </c>
      <c r="F33" s="59">
        <f>SUM(F34:F38)</f>
        <v>2606</v>
      </c>
      <c r="G33" s="85">
        <f>SUM(G34:G38)</f>
        <v>4820</v>
      </c>
    </row>
    <row r="34" spans="1:7" s="24" customFormat="1" ht="22.8" customHeight="1" x14ac:dyDescent="0.25">
      <c r="A34" s="70"/>
      <c r="B34" s="47"/>
      <c r="C34" s="60" t="s">
        <v>35</v>
      </c>
      <c r="D34" s="61">
        <v>875</v>
      </c>
      <c r="E34" s="55">
        <v>0</v>
      </c>
      <c r="F34" s="55">
        <f>546-502</f>
        <v>44</v>
      </c>
      <c r="G34" s="83">
        <f>260+260</f>
        <v>520</v>
      </c>
    </row>
    <row r="35" spans="1:7" s="24" customFormat="1" ht="22.8" customHeight="1" x14ac:dyDescent="0.25">
      <c r="A35" s="70"/>
      <c r="B35" s="47"/>
      <c r="C35" s="60" t="s">
        <v>36</v>
      </c>
      <c r="D35" s="61">
        <v>1509</v>
      </c>
      <c r="E35" s="55">
        <v>2350</v>
      </c>
      <c r="F35" s="55">
        <v>2348</v>
      </c>
      <c r="G35" s="83">
        <v>3500</v>
      </c>
    </row>
    <row r="36" spans="1:7" s="24" customFormat="1" ht="22.8" customHeight="1" x14ac:dyDescent="0.25">
      <c r="A36" s="70"/>
      <c r="B36" s="47"/>
      <c r="C36" s="60" t="s">
        <v>37</v>
      </c>
      <c r="D36" s="61"/>
      <c r="E36" s="55"/>
      <c r="F36" s="55"/>
      <c r="G36" s="83">
        <v>260</v>
      </c>
    </row>
    <row r="37" spans="1:7" s="24" customFormat="1" ht="22.8" customHeight="1" x14ac:dyDescent="0.25">
      <c r="A37" s="70"/>
      <c r="B37" s="47"/>
      <c r="C37" s="60" t="s">
        <v>38</v>
      </c>
      <c r="D37" s="61"/>
      <c r="E37" s="55"/>
      <c r="F37" s="55"/>
      <c r="G37" s="83">
        <v>270</v>
      </c>
    </row>
    <row r="38" spans="1:7" s="24" customFormat="1" ht="22.8" customHeight="1" x14ac:dyDescent="0.25">
      <c r="A38" s="70"/>
      <c r="B38" s="47"/>
      <c r="C38" s="60" t="s">
        <v>39</v>
      </c>
      <c r="D38" s="61">
        <v>117</v>
      </c>
      <c r="E38" s="55">
        <v>1350</v>
      </c>
      <c r="F38" s="55">
        <v>214</v>
      </c>
      <c r="G38" s="83">
        <f>270</f>
        <v>270</v>
      </c>
    </row>
    <row r="39" spans="1:7" s="24" customFormat="1" ht="40.799999999999997" customHeight="1" x14ac:dyDescent="0.25">
      <c r="A39" s="70" t="s">
        <v>8</v>
      </c>
      <c r="B39" s="47" t="s">
        <v>8</v>
      </c>
      <c r="C39" s="57" t="s">
        <v>63</v>
      </c>
      <c r="D39" s="62">
        <f>SUM(D40:D42)</f>
        <v>860</v>
      </c>
      <c r="E39" s="59">
        <v>0</v>
      </c>
      <c r="F39" s="59">
        <v>0</v>
      </c>
      <c r="G39" s="85">
        <v>0</v>
      </c>
    </row>
    <row r="40" spans="1:7" s="24" customFormat="1" ht="40.799999999999997" customHeight="1" x14ac:dyDescent="0.25">
      <c r="A40" s="70"/>
      <c r="B40" s="47"/>
      <c r="C40" s="57" t="s">
        <v>64</v>
      </c>
      <c r="D40" s="61">
        <v>321</v>
      </c>
      <c r="E40" s="59"/>
      <c r="F40" s="59"/>
      <c r="G40" s="85"/>
    </row>
    <row r="41" spans="1:7" s="24" customFormat="1" ht="40.799999999999997" customHeight="1" x14ac:dyDescent="0.25">
      <c r="A41" s="70"/>
      <c r="B41" s="47"/>
      <c r="C41" s="57" t="s">
        <v>65</v>
      </c>
      <c r="D41" s="61">
        <v>321</v>
      </c>
      <c r="E41" s="59"/>
      <c r="F41" s="59"/>
      <c r="G41" s="85"/>
    </row>
    <row r="42" spans="1:7" s="24" customFormat="1" ht="40.799999999999997" customHeight="1" x14ac:dyDescent="0.25">
      <c r="A42" s="70"/>
      <c r="B42" s="47"/>
      <c r="C42" s="57" t="s">
        <v>66</v>
      </c>
      <c r="D42" s="61">
        <v>218</v>
      </c>
      <c r="E42" s="59"/>
      <c r="F42" s="59"/>
      <c r="G42" s="85"/>
    </row>
    <row r="43" spans="1:7" s="24" customFormat="1" ht="28.8" hidden="1" customHeight="1" x14ac:dyDescent="0.25">
      <c r="A43" s="70" t="s">
        <v>8</v>
      </c>
      <c r="B43" s="47" t="s">
        <v>8</v>
      </c>
      <c r="C43" s="57" t="s">
        <v>40</v>
      </c>
      <c r="D43" s="58"/>
      <c r="E43" s="59">
        <v>0</v>
      </c>
      <c r="F43" s="59">
        <v>0</v>
      </c>
      <c r="G43" s="85">
        <v>0</v>
      </c>
    </row>
    <row r="44" spans="1:7" ht="43.2" hidden="1" customHeight="1" x14ac:dyDescent="0.25">
      <c r="A44" s="70" t="s">
        <v>19</v>
      </c>
      <c r="B44" s="47" t="s">
        <v>19</v>
      </c>
      <c r="C44" s="57" t="s">
        <v>41</v>
      </c>
      <c r="D44" s="63"/>
      <c r="E44" s="59">
        <v>0</v>
      </c>
      <c r="F44" s="59">
        <v>0</v>
      </c>
      <c r="G44" s="85">
        <v>0</v>
      </c>
    </row>
    <row r="45" spans="1:7" s="20" customFormat="1" ht="31.8" customHeight="1" x14ac:dyDescent="0.3">
      <c r="A45" s="109">
        <v>3</v>
      </c>
      <c r="B45" s="110"/>
      <c r="C45" s="28" t="s">
        <v>42</v>
      </c>
      <c r="D45" s="51">
        <f t="shared" ref="D45:E45" si="5">D46+D47+D57</f>
        <v>506</v>
      </c>
      <c r="E45" s="51">
        <f t="shared" si="5"/>
        <v>2878</v>
      </c>
      <c r="F45" s="51">
        <f>F46+F47+F57</f>
        <v>1552.6</v>
      </c>
      <c r="G45" s="82">
        <f>G46+G47+G57</f>
        <v>1420</v>
      </c>
    </row>
    <row r="46" spans="1:7" s="24" customFormat="1" ht="29.4" customHeight="1" x14ac:dyDescent="0.25">
      <c r="A46" s="70" t="s">
        <v>8</v>
      </c>
      <c r="B46" s="47" t="s">
        <v>8</v>
      </c>
      <c r="C46" s="57" t="s">
        <v>70</v>
      </c>
      <c r="D46" s="62">
        <v>174</v>
      </c>
      <c r="E46" s="59">
        <v>0</v>
      </c>
      <c r="F46" s="59">
        <v>0</v>
      </c>
      <c r="G46" s="85">
        <f>270+120+80</f>
        <v>470</v>
      </c>
    </row>
    <row r="47" spans="1:7" s="24" customFormat="1" ht="25.8" customHeight="1" x14ac:dyDescent="0.25">
      <c r="A47" s="70" t="s">
        <v>8</v>
      </c>
      <c r="B47" s="47" t="s">
        <v>8</v>
      </c>
      <c r="C47" s="57" t="s">
        <v>43</v>
      </c>
      <c r="D47" s="59">
        <f t="shared" ref="D47:E47" si="6">SUM(D48:D52)</f>
        <v>332</v>
      </c>
      <c r="E47" s="59">
        <f t="shared" si="6"/>
        <v>2878</v>
      </c>
      <c r="F47" s="59">
        <f>SUM(F48:F52)</f>
        <v>1552.6</v>
      </c>
      <c r="G47" s="85">
        <f>SUM(G50:G56)</f>
        <v>950</v>
      </c>
    </row>
    <row r="48" spans="1:7" s="24" customFormat="1" ht="25.8" customHeight="1" x14ac:dyDescent="0.25">
      <c r="A48" s="70"/>
      <c r="B48" s="47"/>
      <c r="C48" s="64" t="s">
        <v>67</v>
      </c>
      <c r="D48" s="55">
        <v>119</v>
      </c>
      <c r="E48" s="59"/>
      <c r="F48" s="59"/>
      <c r="G48" s="85"/>
    </row>
    <row r="49" spans="1:7" s="24" customFormat="1" ht="25.8" customHeight="1" x14ac:dyDescent="0.25">
      <c r="A49" s="70"/>
      <c r="B49" s="47"/>
      <c r="C49" s="64" t="s">
        <v>68</v>
      </c>
      <c r="D49" s="55">
        <v>213</v>
      </c>
      <c r="E49" s="59"/>
      <c r="F49" s="59"/>
      <c r="G49" s="85"/>
    </row>
    <row r="50" spans="1:7" ht="36.6" customHeight="1" x14ac:dyDescent="0.25">
      <c r="A50" s="70"/>
      <c r="B50" s="47"/>
      <c r="C50" s="65" t="s">
        <v>44</v>
      </c>
      <c r="D50" s="66"/>
      <c r="E50" s="55">
        <v>2550</v>
      </c>
      <c r="F50" s="55">
        <f>1240*1.19</f>
        <v>1475.6</v>
      </c>
      <c r="G50" s="83">
        <v>0</v>
      </c>
    </row>
    <row r="51" spans="1:7" ht="45" customHeight="1" x14ac:dyDescent="0.25">
      <c r="A51" s="70"/>
      <c r="B51" s="47"/>
      <c r="C51" s="65" t="s">
        <v>45</v>
      </c>
      <c r="D51" s="66"/>
      <c r="E51" s="55">
        <v>78</v>
      </c>
      <c r="F51" s="55">
        <v>77</v>
      </c>
      <c r="G51" s="83">
        <v>0</v>
      </c>
    </row>
    <row r="52" spans="1:7" ht="45" customHeight="1" x14ac:dyDescent="0.25">
      <c r="A52" s="70"/>
      <c r="B52" s="47"/>
      <c r="C52" s="65" t="s">
        <v>46</v>
      </c>
      <c r="D52" s="66"/>
      <c r="E52" s="55">
        <v>250</v>
      </c>
      <c r="F52" s="55">
        <v>0</v>
      </c>
      <c r="G52" s="83">
        <v>250</v>
      </c>
    </row>
    <row r="53" spans="1:7" ht="45" customHeight="1" x14ac:dyDescent="0.25">
      <c r="A53" s="70"/>
      <c r="B53" s="47"/>
      <c r="C53" s="65" t="s">
        <v>47</v>
      </c>
      <c r="D53" s="66"/>
      <c r="E53" s="55">
        <v>0</v>
      </c>
      <c r="F53" s="55">
        <v>0</v>
      </c>
      <c r="G53" s="83">
        <v>200</v>
      </c>
    </row>
    <row r="54" spans="1:7" ht="45" customHeight="1" x14ac:dyDescent="0.25">
      <c r="A54" s="70"/>
      <c r="B54" s="47"/>
      <c r="C54" s="65" t="s">
        <v>48</v>
      </c>
      <c r="D54" s="66"/>
      <c r="E54" s="55" t="s">
        <v>49</v>
      </c>
      <c r="F54" s="55" t="s">
        <v>49</v>
      </c>
      <c r="G54" s="83">
        <v>250</v>
      </c>
    </row>
    <row r="55" spans="1:7" ht="45" customHeight="1" x14ac:dyDescent="0.25">
      <c r="A55" s="70"/>
      <c r="B55" s="47"/>
      <c r="C55" s="65" t="s">
        <v>50</v>
      </c>
      <c r="D55" s="66"/>
      <c r="E55" s="55" t="s">
        <v>49</v>
      </c>
      <c r="F55" s="55" t="s">
        <v>49</v>
      </c>
      <c r="G55" s="83">
        <v>125</v>
      </c>
    </row>
    <row r="56" spans="1:7" ht="45" customHeight="1" x14ac:dyDescent="0.25">
      <c r="A56" s="70"/>
      <c r="B56" s="47"/>
      <c r="C56" s="65" t="s">
        <v>51</v>
      </c>
      <c r="D56" s="66"/>
      <c r="E56" s="55" t="s">
        <v>49</v>
      </c>
      <c r="F56" s="55" t="s">
        <v>49</v>
      </c>
      <c r="G56" s="83">
        <v>125</v>
      </c>
    </row>
    <row r="57" spans="1:7" s="24" customFormat="1" ht="29.4" customHeight="1" x14ac:dyDescent="0.25">
      <c r="A57" s="70" t="s">
        <v>8</v>
      </c>
      <c r="B57" s="47" t="s">
        <v>8</v>
      </c>
      <c r="C57" s="57" t="s">
        <v>40</v>
      </c>
      <c r="D57" s="58"/>
      <c r="E57" s="59">
        <v>0</v>
      </c>
      <c r="F57" s="59">
        <v>0</v>
      </c>
      <c r="G57" s="85">
        <v>0</v>
      </c>
    </row>
    <row r="58" spans="1:7" s="24" customFormat="1" ht="38.4" customHeight="1" x14ac:dyDescent="0.25">
      <c r="A58" s="70" t="s">
        <v>8</v>
      </c>
      <c r="B58" s="47" t="s">
        <v>8</v>
      </c>
      <c r="C58" s="57" t="s">
        <v>52</v>
      </c>
      <c r="D58" s="58"/>
      <c r="E58" s="59">
        <v>0</v>
      </c>
      <c r="F58" s="59">
        <v>0</v>
      </c>
      <c r="G58" s="85">
        <v>0</v>
      </c>
    </row>
    <row r="59" spans="1:7" s="20" customFormat="1" ht="26.4" customHeight="1" x14ac:dyDescent="0.3">
      <c r="A59" s="109">
        <v>4</v>
      </c>
      <c r="B59" s="110"/>
      <c r="C59" s="28" t="s">
        <v>53</v>
      </c>
      <c r="D59" s="51">
        <v>133</v>
      </c>
      <c r="E59" s="51">
        <v>48</v>
      </c>
      <c r="F59" s="51">
        <v>58</v>
      </c>
      <c r="G59" s="82">
        <f>2983+3500-G46-G33</f>
        <v>1193</v>
      </c>
    </row>
    <row r="60" spans="1:7" s="20" customFormat="1" ht="17.25" customHeight="1" x14ac:dyDescent="0.3">
      <c r="A60" s="109">
        <v>5</v>
      </c>
      <c r="B60" s="110"/>
      <c r="C60" s="28" t="s">
        <v>54</v>
      </c>
      <c r="D60" s="51">
        <v>0</v>
      </c>
      <c r="E60" s="51">
        <v>0</v>
      </c>
      <c r="F60" s="51">
        <v>0</v>
      </c>
      <c r="G60" s="82">
        <v>0</v>
      </c>
    </row>
    <row r="61" spans="1:7" ht="14.25" customHeight="1" x14ac:dyDescent="0.25">
      <c r="A61" s="70" t="s">
        <v>19</v>
      </c>
      <c r="B61" s="47" t="s">
        <v>19</v>
      </c>
      <c r="C61" s="56" t="s">
        <v>20</v>
      </c>
      <c r="D61" s="54">
        <v>0</v>
      </c>
      <c r="E61" s="55">
        <v>0</v>
      </c>
      <c r="F61" s="55">
        <v>0</v>
      </c>
      <c r="G61" s="83">
        <v>0</v>
      </c>
    </row>
    <row r="62" spans="1:7" ht="16.2" thickBot="1" x14ac:dyDescent="0.3">
      <c r="A62" s="71" t="s">
        <v>19</v>
      </c>
      <c r="B62" s="72" t="s">
        <v>19</v>
      </c>
      <c r="C62" s="73" t="s">
        <v>21</v>
      </c>
      <c r="D62" s="74">
        <v>0</v>
      </c>
      <c r="E62" s="75">
        <v>0</v>
      </c>
      <c r="F62" s="75">
        <v>0</v>
      </c>
      <c r="G62" s="86">
        <v>0</v>
      </c>
    </row>
    <row r="63" spans="1:7" ht="15.6" x14ac:dyDescent="0.25">
      <c r="A63" s="29"/>
      <c r="B63" s="29"/>
      <c r="C63" s="30" t="s">
        <v>55</v>
      </c>
      <c r="D63" s="45"/>
      <c r="E63" s="31"/>
      <c r="F63" s="31"/>
      <c r="G63" s="31"/>
    </row>
    <row r="64" spans="1:7" ht="15.6" x14ac:dyDescent="0.25">
      <c r="A64" s="29"/>
      <c r="B64" s="29"/>
      <c r="C64" s="32"/>
      <c r="D64" s="45"/>
      <c r="E64" s="31"/>
      <c r="F64" s="31"/>
      <c r="G64" s="31"/>
    </row>
    <row r="65" spans="1:11" s="35" customFormat="1" ht="29.25" customHeight="1" x14ac:dyDescent="0.3">
      <c r="A65" s="111" t="s">
        <v>56</v>
      </c>
      <c r="B65" s="111"/>
      <c r="C65" s="111"/>
      <c r="D65" s="33"/>
      <c r="E65" s="111" t="s">
        <v>57</v>
      </c>
      <c r="F65" s="111"/>
      <c r="G65" s="111"/>
      <c r="H65" s="34"/>
      <c r="I65" s="34"/>
      <c r="J65" s="34"/>
      <c r="K65" s="34"/>
    </row>
    <row r="66" spans="1:11" s="37" customFormat="1" ht="15.6" x14ac:dyDescent="0.3">
      <c r="A66" s="112" t="s">
        <v>58</v>
      </c>
      <c r="B66" s="112"/>
      <c r="C66" s="112"/>
      <c r="D66" s="36"/>
      <c r="E66" s="112" t="s">
        <v>59</v>
      </c>
      <c r="F66" s="112"/>
      <c r="G66" s="112"/>
    </row>
    <row r="67" spans="1:11" x14ac:dyDescent="0.25">
      <c r="C67" s="4"/>
      <c r="E67" s="98"/>
      <c r="F67" s="98"/>
      <c r="G67" s="98"/>
    </row>
  </sheetData>
  <mergeCells count="18">
    <mergeCell ref="A27:B27"/>
    <mergeCell ref="A32:B32"/>
    <mergeCell ref="A5:G5"/>
    <mergeCell ref="C12:C14"/>
    <mergeCell ref="E12:F12"/>
    <mergeCell ref="E67:G67"/>
    <mergeCell ref="D13:D14"/>
    <mergeCell ref="G13:G14"/>
    <mergeCell ref="A12:B14"/>
    <mergeCell ref="A45:B45"/>
    <mergeCell ref="A59:B59"/>
    <mergeCell ref="A60:B60"/>
    <mergeCell ref="A65:C65"/>
    <mergeCell ref="E65:G65"/>
    <mergeCell ref="A66:C66"/>
    <mergeCell ref="E66:G66"/>
    <mergeCell ref="E13:E14"/>
    <mergeCell ref="F13:F14"/>
  </mergeCells>
  <phoneticPr fontId="22" type="noConversion"/>
  <printOptions horizontalCentered="1"/>
  <pageMargins left="0.31496062992126" right="0.31496062992126" top="0.7" bottom="0.5" header="0.31496062992126" footer="0.31496062992126"/>
  <pageSetup paperSize="9" scale="9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7CCDA-6B49-4ADD-8502-D935F82C1647}">
  <sheetPr>
    <tabColor rgb="FFFFFF00"/>
    <pageSetUpPr fitToPage="1"/>
  </sheetPr>
  <dimension ref="A1:N66"/>
  <sheetViews>
    <sheetView tabSelected="1" topLeftCell="A7" workbookViewId="0">
      <pane xSplit="3" ySplit="8" topLeftCell="E39" activePane="bottomRight" state="frozen"/>
      <selection activeCell="A7" sqref="A7"/>
      <selection pane="topRight" activeCell="E7" sqref="E7"/>
      <selection pane="bottomLeft" activeCell="A10" sqref="A10"/>
      <selection pane="bottomRight" activeCell="F13" sqref="F13:F14"/>
    </sheetView>
  </sheetViews>
  <sheetFormatPr defaultRowHeight="13.2" x14ac:dyDescent="0.25"/>
  <cols>
    <col min="1" max="1" width="4" style="2" customWidth="1"/>
    <col min="2" max="2" width="3.88671875" style="2" customWidth="1"/>
    <col min="3" max="3" width="73.6640625" style="2" customWidth="1"/>
    <col min="4" max="4" width="13.44140625" style="2" hidden="1" customWidth="1"/>
    <col min="5" max="5" width="13.33203125" style="2" customWidth="1"/>
    <col min="6" max="6" width="14.21875" style="2" customWidth="1"/>
    <col min="7" max="7" width="14.21875" style="118" customWidth="1"/>
    <col min="8" max="9" width="8.88671875" style="2"/>
    <col min="10" max="10" width="12.6640625" style="2" hidden="1" customWidth="1"/>
    <col min="11" max="12" width="0" style="2" hidden="1" customWidth="1"/>
    <col min="13" max="254" width="8.88671875" style="2"/>
    <col min="255" max="255" width="4" style="2" customWidth="1"/>
    <col min="256" max="256" width="3.88671875" style="2" customWidth="1"/>
    <col min="257" max="257" width="73.6640625" style="2" customWidth="1"/>
    <col min="258" max="258" width="10.5546875" style="2" customWidth="1"/>
    <col min="259" max="259" width="13.44140625" style="2" customWidth="1"/>
    <col min="260" max="260" width="13.33203125" style="2" customWidth="1"/>
    <col min="261" max="261" width="12" style="2" customWidth="1"/>
    <col min="262" max="262" width="9.33203125" style="2" customWidth="1"/>
    <col min="263" max="263" width="9.109375" style="2" customWidth="1"/>
    <col min="264" max="265" width="8.88671875" style="2"/>
    <col min="266" max="268" width="0" style="2" hidden="1" customWidth="1"/>
    <col min="269" max="510" width="8.88671875" style="2"/>
    <col min="511" max="511" width="4" style="2" customWidth="1"/>
    <col min="512" max="512" width="3.88671875" style="2" customWidth="1"/>
    <col min="513" max="513" width="73.6640625" style="2" customWidth="1"/>
    <col min="514" max="514" width="10.5546875" style="2" customWidth="1"/>
    <col min="515" max="515" width="13.44140625" style="2" customWidth="1"/>
    <col min="516" max="516" width="13.33203125" style="2" customWidth="1"/>
    <col min="517" max="517" width="12" style="2" customWidth="1"/>
    <col min="518" max="518" width="9.33203125" style="2" customWidth="1"/>
    <col min="519" max="519" width="9.109375" style="2" customWidth="1"/>
    <col min="520" max="521" width="8.88671875" style="2"/>
    <col min="522" max="524" width="0" style="2" hidden="1" customWidth="1"/>
    <col min="525" max="766" width="8.88671875" style="2"/>
    <col min="767" max="767" width="4" style="2" customWidth="1"/>
    <col min="768" max="768" width="3.88671875" style="2" customWidth="1"/>
    <col min="769" max="769" width="73.6640625" style="2" customWidth="1"/>
    <col min="770" max="770" width="10.5546875" style="2" customWidth="1"/>
    <col min="771" max="771" width="13.44140625" style="2" customWidth="1"/>
    <col min="772" max="772" width="13.33203125" style="2" customWidth="1"/>
    <col min="773" max="773" width="12" style="2" customWidth="1"/>
    <col min="774" max="774" width="9.33203125" style="2" customWidth="1"/>
    <col min="775" max="775" width="9.109375" style="2" customWidth="1"/>
    <col min="776" max="777" width="8.88671875" style="2"/>
    <col min="778" max="780" width="0" style="2" hidden="1" customWidth="1"/>
    <col min="781" max="1022" width="8.88671875" style="2"/>
    <col min="1023" max="1023" width="4" style="2" customWidth="1"/>
    <col min="1024" max="1024" width="3.88671875" style="2" customWidth="1"/>
    <col min="1025" max="1025" width="73.6640625" style="2" customWidth="1"/>
    <col min="1026" max="1026" width="10.5546875" style="2" customWidth="1"/>
    <col min="1027" max="1027" width="13.44140625" style="2" customWidth="1"/>
    <col min="1028" max="1028" width="13.33203125" style="2" customWidth="1"/>
    <col min="1029" max="1029" width="12" style="2" customWidth="1"/>
    <col min="1030" max="1030" width="9.33203125" style="2" customWidth="1"/>
    <col min="1031" max="1031" width="9.109375" style="2" customWidth="1"/>
    <col min="1032" max="1033" width="8.88671875" style="2"/>
    <col min="1034" max="1036" width="0" style="2" hidden="1" customWidth="1"/>
    <col min="1037" max="1278" width="8.88671875" style="2"/>
    <col min="1279" max="1279" width="4" style="2" customWidth="1"/>
    <col min="1280" max="1280" width="3.88671875" style="2" customWidth="1"/>
    <col min="1281" max="1281" width="73.6640625" style="2" customWidth="1"/>
    <col min="1282" max="1282" width="10.5546875" style="2" customWidth="1"/>
    <col min="1283" max="1283" width="13.44140625" style="2" customWidth="1"/>
    <col min="1284" max="1284" width="13.33203125" style="2" customWidth="1"/>
    <col min="1285" max="1285" width="12" style="2" customWidth="1"/>
    <col min="1286" max="1286" width="9.33203125" style="2" customWidth="1"/>
    <col min="1287" max="1287" width="9.109375" style="2" customWidth="1"/>
    <col min="1288" max="1289" width="8.88671875" style="2"/>
    <col min="1290" max="1292" width="0" style="2" hidden="1" customWidth="1"/>
    <col min="1293" max="1534" width="8.88671875" style="2"/>
    <col min="1535" max="1535" width="4" style="2" customWidth="1"/>
    <col min="1536" max="1536" width="3.88671875" style="2" customWidth="1"/>
    <col min="1537" max="1537" width="73.6640625" style="2" customWidth="1"/>
    <col min="1538" max="1538" width="10.5546875" style="2" customWidth="1"/>
    <col min="1539" max="1539" width="13.44140625" style="2" customWidth="1"/>
    <col min="1540" max="1540" width="13.33203125" style="2" customWidth="1"/>
    <col min="1541" max="1541" width="12" style="2" customWidth="1"/>
    <col min="1542" max="1542" width="9.33203125" style="2" customWidth="1"/>
    <col min="1543" max="1543" width="9.109375" style="2" customWidth="1"/>
    <col min="1544" max="1545" width="8.88671875" style="2"/>
    <col min="1546" max="1548" width="0" style="2" hidden="1" customWidth="1"/>
    <col min="1549" max="1790" width="8.88671875" style="2"/>
    <col min="1791" max="1791" width="4" style="2" customWidth="1"/>
    <col min="1792" max="1792" width="3.88671875" style="2" customWidth="1"/>
    <col min="1793" max="1793" width="73.6640625" style="2" customWidth="1"/>
    <col min="1794" max="1794" width="10.5546875" style="2" customWidth="1"/>
    <col min="1795" max="1795" width="13.44140625" style="2" customWidth="1"/>
    <col min="1796" max="1796" width="13.33203125" style="2" customWidth="1"/>
    <col min="1797" max="1797" width="12" style="2" customWidth="1"/>
    <col min="1798" max="1798" width="9.33203125" style="2" customWidth="1"/>
    <col min="1799" max="1799" width="9.109375" style="2" customWidth="1"/>
    <col min="1800" max="1801" width="8.88671875" style="2"/>
    <col min="1802" max="1804" width="0" style="2" hidden="1" customWidth="1"/>
    <col min="1805" max="2046" width="8.88671875" style="2"/>
    <col min="2047" max="2047" width="4" style="2" customWidth="1"/>
    <col min="2048" max="2048" width="3.88671875" style="2" customWidth="1"/>
    <col min="2049" max="2049" width="73.6640625" style="2" customWidth="1"/>
    <col min="2050" max="2050" width="10.5546875" style="2" customWidth="1"/>
    <col min="2051" max="2051" width="13.44140625" style="2" customWidth="1"/>
    <col min="2052" max="2052" width="13.33203125" style="2" customWidth="1"/>
    <col min="2053" max="2053" width="12" style="2" customWidth="1"/>
    <col min="2054" max="2054" width="9.33203125" style="2" customWidth="1"/>
    <col min="2055" max="2055" width="9.109375" style="2" customWidth="1"/>
    <col min="2056" max="2057" width="8.88671875" style="2"/>
    <col min="2058" max="2060" width="0" style="2" hidden="1" customWidth="1"/>
    <col min="2061" max="2302" width="8.88671875" style="2"/>
    <col min="2303" max="2303" width="4" style="2" customWidth="1"/>
    <col min="2304" max="2304" width="3.88671875" style="2" customWidth="1"/>
    <col min="2305" max="2305" width="73.6640625" style="2" customWidth="1"/>
    <col min="2306" max="2306" width="10.5546875" style="2" customWidth="1"/>
    <col min="2307" max="2307" width="13.44140625" style="2" customWidth="1"/>
    <col min="2308" max="2308" width="13.33203125" style="2" customWidth="1"/>
    <col min="2309" max="2309" width="12" style="2" customWidth="1"/>
    <col min="2310" max="2310" width="9.33203125" style="2" customWidth="1"/>
    <col min="2311" max="2311" width="9.109375" style="2" customWidth="1"/>
    <col min="2312" max="2313" width="8.88671875" style="2"/>
    <col min="2314" max="2316" width="0" style="2" hidden="1" customWidth="1"/>
    <col min="2317" max="2558" width="8.88671875" style="2"/>
    <col min="2559" max="2559" width="4" style="2" customWidth="1"/>
    <col min="2560" max="2560" width="3.88671875" style="2" customWidth="1"/>
    <col min="2561" max="2561" width="73.6640625" style="2" customWidth="1"/>
    <col min="2562" max="2562" width="10.5546875" style="2" customWidth="1"/>
    <col min="2563" max="2563" width="13.44140625" style="2" customWidth="1"/>
    <col min="2564" max="2564" width="13.33203125" style="2" customWidth="1"/>
    <col min="2565" max="2565" width="12" style="2" customWidth="1"/>
    <col min="2566" max="2566" width="9.33203125" style="2" customWidth="1"/>
    <col min="2567" max="2567" width="9.109375" style="2" customWidth="1"/>
    <col min="2568" max="2569" width="8.88671875" style="2"/>
    <col min="2570" max="2572" width="0" style="2" hidden="1" customWidth="1"/>
    <col min="2573" max="2814" width="8.88671875" style="2"/>
    <col min="2815" max="2815" width="4" style="2" customWidth="1"/>
    <col min="2816" max="2816" width="3.88671875" style="2" customWidth="1"/>
    <col min="2817" max="2817" width="73.6640625" style="2" customWidth="1"/>
    <col min="2818" max="2818" width="10.5546875" style="2" customWidth="1"/>
    <col min="2819" max="2819" width="13.44140625" style="2" customWidth="1"/>
    <col min="2820" max="2820" width="13.33203125" style="2" customWidth="1"/>
    <col min="2821" max="2821" width="12" style="2" customWidth="1"/>
    <col min="2822" max="2822" width="9.33203125" style="2" customWidth="1"/>
    <col min="2823" max="2823" width="9.109375" style="2" customWidth="1"/>
    <col min="2824" max="2825" width="8.88671875" style="2"/>
    <col min="2826" max="2828" width="0" style="2" hidden="1" customWidth="1"/>
    <col min="2829" max="3070" width="8.88671875" style="2"/>
    <col min="3071" max="3071" width="4" style="2" customWidth="1"/>
    <col min="3072" max="3072" width="3.88671875" style="2" customWidth="1"/>
    <col min="3073" max="3073" width="73.6640625" style="2" customWidth="1"/>
    <col min="3074" max="3074" width="10.5546875" style="2" customWidth="1"/>
    <col min="3075" max="3075" width="13.44140625" style="2" customWidth="1"/>
    <col min="3076" max="3076" width="13.33203125" style="2" customWidth="1"/>
    <col min="3077" max="3077" width="12" style="2" customWidth="1"/>
    <col min="3078" max="3078" width="9.33203125" style="2" customWidth="1"/>
    <col min="3079" max="3079" width="9.109375" style="2" customWidth="1"/>
    <col min="3080" max="3081" width="8.88671875" style="2"/>
    <col min="3082" max="3084" width="0" style="2" hidden="1" customWidth="1"/>
    <col min="3085" max="3326" width="8.88671875" style="2"/>
    <col min="3327" max="3327" width="4" style="2" customWidth="1"/>
    <col min="3328" max="3328" width="3.88671875" style="2" customWidth="1"/>
    <col min="3329" max="3329" width="73.6640625" style="2" customWidth="1"/>
    <col min="3330" max="3330" width="10.5546875" style="2" customWidth="1"/>
    <col min="3331" max="3331" width="13.44140625" style="2" customWidth="1"/>
    <col min="3332" max="3332" width="13.33203125" style="2" customWidth="1"/>
    <col min="3333" max="3333" width="12" style="2" customWidth="1"/>
    <col min="3334" max="3334" width="9.33203125" style="2" customWidth="1"/>
    <col min="3335" max="3335" width="9.109375" style="2" customWidth="1"/>
    <col min="3336" max="3337" width="8.88671875" style="2"/>
    <col min="3338" max="3340" width="0" style="2" hidden="1" customWidth="1"/>
    <col min="3341" max="3582" width="8.88671875" style="2"/>
    <col min="3583" max="3583" width="4" style="2" customWidth="1"/>
    <col min="3584" max="3584" width="3.88671875" style="2" customWidth="1"/>
    <col min="3585" max="3585" width="73.6640625" style="2" customWidth="1"/>
    <col min="3586" max="3586" width="10.5546875" style="2" customWidth="1"/>
    <col min="3587" max="3587" width="13.44140625" style="2" customWidth="1"/>
    <col min="3588" max="3588" width="13.33203125" style="2" customWidth="1"/>
    <col min="3589" max="3589" width="12" style="2" customWidth="1"/>
    <col min="3590" max="3590" width="9.33203125" style="2" customWidth="1"/>
    <col min="3591" max="3591" width="9.109375" style="2" customWidth="1"/>
    <col min="3592" max="3593" width="8.88671875" style="2"/>
    <col min="3594" max="3596" width="0" style="2" hidden="1" customWidth="1"/>
    <col min="3597" max="3838" width="8.88671875" style="2"/>
    <col min="3839" max="3839" width="4" style="2" customWidth="1"/>
    <col min="3840" max="3840" width="3.88671875" style="2" customWidth="1"/>
    <col min="3841" max="3841" width="73.6640625" style="2" customWidth="1"/>
    <col min="3842" max="3842" width="10.5546875" style="2" customWidth="1"/>
    <col min="3843" max="3843" width="13.44140625" style="2" customWidth="1"/>
    <col min="3844" max="3844" width="13.33203125" style="2" customWidth="1"/>
    <col min="3845" max="3845" width="12" style="2" customWidth="1"/>
    <col min="3846" max="3846" width="9.33203125" style="2" customWidth="1"/>
    <col min="3847" max="3847" width="9.109375" style="2" customWidth="1"/>
    <col min="3848" max="3849" width="8.88671875" style="2"/>
    <col min="3850" max="3852" width="0" style="2" hidden="1" customWidth="1"/>
    <col min="3853" max="4094" width="8.88671875" style="2"/>
    <col min="4095" max="4095" width="4" style="2" customWidth="1"/>
    <col min="4096" max="4096" width="3.88671875" style="2" customWidth="1"/>
    <col min="4097" max="4097" width="73.6640625" style="2" customWidth="1"/>
    <col min="4098" max="4098" width="10.5546875" style="2" customWidth="1"/>
    <col min="4099" max="4099" width="13.44140625" style="2" customWidth="1"/>
    <col min="4100" max="4100" width="13.33203125" style="2" customWidth="1"/>
    <col min="4101" max="4101" width="12" style="2" customWidth="1"/>
    <col min="4102" max="4102" width="9.33203125" style="2" customWidth="1"/>
    <col min="4103" max="4103" width="9.109375" style="2" customWidth="1"/>
    <col min="4104" max="4105" width="8.88671875" style="2"/>
    <col min="4106" max="4108" width="0" style="2" hidden="1" customWidth="1"/>
    <col min="4109" max="4350" width="8.88671875" style="2"/>
    <col min="4351" max="4351" width="4" style="2" customWidth="1"/>
    <col min="4352" max="4352" width="3.88671875" style="2" customWidth="1"/>
    <col min="4353" max="4353" width="73.6640625" style="2" customWidth="1"/>
    <col min="4354" max="4354" width="10.5546875" style="2" customWidth="1"/>
    <col min="4355" max="4355" width="13.44140625" style="2" customWidth="1"/>
    <col min="4356" max="4356" width="13.33203125" style="2" customWidth="1"/>
    <col min="4357" max="4357" width="12" style="2" customWidth="1"/>
    <col min="4358" max="4358" width="9.33203125" style="2" customWidth="1"/>
    <col min="4359" max="4359" width="9.109375" style="2" customWidth="1"/>
    <col min="4360" max="4361" width="8.88671875" style="2"/>
    <col min="4362" max="4364" width="0" style="2" hidden="1" customWidth="1"/>
    <col min="4365" max="4606" width="8.88671875" style="2"/>
    <col min="4607" max="4607" width="4" style="2" customWidth="1"/>
    <col min="4608" max="4608" width="3.88671875" style="2" customWidth="1"/>
    <col min="4609" max="4609" width="73.6640625" style="2" customWidth="1"/>
    <col min="4610" max="4610" width="10.5546875" style="2" customWidth="1"/>
    <col min="4611" max="4611" width="13.44140625" style="2" customWidth="1"/>
    <col min="4612" max="4612" width="13.33203125" style="2" customWidth="1"/>
    <col min="4613" max="4613" width="12" style="2" customWidth="1"/>
    <col min="4614" max="4614" width="9.33203125" style="2" customWidth="1"/>
    <col min="4615" max="4615" width="9.109375" style="2" customWidth="1"/>
    <col min="4616" max="4617" width="8.88671875" style="2"/>
    <col min="4618" max="4620" width="0" style="2" hidden="1" customWidth="1"/>
    <col min="4621" max="4862" width="8.88671875" style="2"/>
    <col min="4863" max="4863" width="4" style="2" customWidth="1"/>
    <col min="4864" max="4864" width="3.88671875" style="2" customWidth="1"/>
    <col min="4865" max="4865" width="73.6640625" style="2" customWidth="1"/>
    <col min="4866" max="4866" width="10.5546875" style="2" customWidth="1"/>
    <col min="4867" max="4867" width="13.44140625" style="2" customWidth="1"/>
    <col min="4868" max="4868" width="13.33203125" style="2" customWidth="1"/>
    <col min="4869" max="4869" width="12" style="2" customWidth="1"/>
    <col min="4870" max="4870" width="9.33203125" style="2" customWidth="1"/>
    <col min="4871" max="4871" width="9.109375" style="2" customWidth="1"/>
    <col min="4872" max="4873" width="8.88671875" style="2"/>
    <col min="4874" max="4876" width="0" style="2" hidden="1" customWidth="1"/>
    <col min="4877" max="5118" width="8.88671875" style="2"/>
    <col min="5119" max="5119" width="4" style="2" customWidth="1"/>
    <col min="5120" max="5120" width="3.88671875" style="2" customWidth="1"/>
    <col min="5121" max="5121" width="73.6640625" style="2" customWidth="1"/>
    <col min="5122" max="5122" width="10.5546875" style="2" customWidth="1"/>
    <col min="5123" max="5123" width="13.44140625" style="2" customWidth="1"/>
    <col min="5124" max="5124" width="13.33203125" style="2" customWidth="1"/>
    <col min="5125" max="5125" width="12" style="2" customWidth="1"/>
    <col min="5126" max="5126" width="9.33203125" style="2" customWidth="1"/>
    <col min="5127" max="5127" width="9.109375" style="2" customWidth="1"/>
    <col min="5128" max="5129" width="8.88671875" style="2"/>
    <col min="5130" max="5132" width="0" style="2" hidden="1" customWidth="1"/>
    <col min="5133" max="5374" width="8.88671875" style="2"/>
    <col min="5375" max="5375" width="4" style="2" customWidth="1"/>
    <col min="5376" max="5376" width="3.88671875" style="2" customWidth="1"/>
    <col min="5377" max="5377" width="73.6640625" style="2" customWidth="1"/>
    <col min="5378" max="5378" width="10.5546875" style="2" customWidth="1"/>
    <col min="5379" max="5379" width="13.44140625" style="2" customWidth="1"/>
    <col min="5380" max="5380" width="13.33203125" style="2" customWidth="1"/>
    <col min="5381" max="5381" width="12" style="2" customWidth="1"/>
    <col min="5382" max="5382" width="9.33203125" style="2" customWidth="1"/>
    <col min="5383" max="5383" width="9.109375" style="2" customWidth="1"/>
    <col min="5384" max="5385" width="8.88671875" style="2"/>
    <col min="5386" max="5388" width="0" style="2" hidden="1" customWidth="1"/>
    <col min="5389" max="5630" width="8.88671875" style="2"/>
    <col min="5631" max="5631" width="4" style="2" customWidth="1"/>
    <col min="5632" max="5632" width="3.88671875" style="2" customWidth="1"/>
    <col min="5633" max="5633" width="73.6640625" style="2" customWidth="1"/>
    <col min="5634" max="5634" width="10.5546875" style="2" customWidth="1"/>
    <col min="5635" max="5635" width="13.44140625" style="2" customWidth="1"/>
    <col min="5636" max="5636" width="13.33203125" style="2" customWidth="1"/>
    <col min="5637" max="5637" width="12" style="2" customWidth="1"/>
    <col min="5638" max="5638" width="9.33203125" style="2" customWidth="1"/>
    <col min="5639" max="5639" width="9.109375" style="2" customWidth="1"/>
    <col min="5640" max="5641" width="8.88671875" style="2"/>
    <col min="5642" max="5644" width="0" style="2" hidden="1" customWidth="1"/>
    <col min="5645" max="5886" width="8.88671875" style="2"/>
    <col min="5887" max="5887" width="4" style="2" customWidth="1"/>
    <col min="5888" max="5888" width="3.88671875" style="2" customWidth="1"/>
    <col min="5889" max="5889" width="73.6640625" style="2" customWidth="1"/>
    <col min="5890" max="5890" width="10.5546875" style="2" customWidth="1"/>
    <col min="5891" max="5891" width="13.44140625" style="2" customWidth="1"/>
    <col min="5892" max="5892" width="13.33203125" style="2" customWidth="1"/>
    <col min="5893" max="5893" width="12" style="2" customWidth="1"/>
    <col min="5894" max="5894" width="9.33203125" style="2" customWidth="1"/>
    <col min="5895" max="5895" width="9.109375" style="2" customWidth="1"/>
    <col min="5896" max="5897" width="8.88671875" style="2"/>
    <col min="5898" max="5900" width="0" style="2" hidden="1" customWidth="1"/>
    <col min="5901" max="6142" width="8.88671875" style="2"/>
    <col min="6143" max="6143" width="4" style="2" customWidth="1"/>
    <col min="6144" max="6144" width="3.88671875" style="2" customWidth="1"/>
    <col min="6145" max="6145" width="73.6640625" style="2" customWidth="1"/>
    <col min="6146" max="6146" width="10.5546875" style="2" customWidth="1"/>
    <col min="6147" max="6147" width="13.44140625" style="2" customWidth="1"/>
    <col min="6148" max="6148" width="13.33203125" style="2" customWidth="1"/>
    <col min="6149" max="6149" width="12" style="2" customWidth="1"/>
    <col min="6150" max="6150" width="9.33203125" style="2" customWidth="1"/>
    <col min="6151" max="6151" width="9.109375" style="2" customWidth="1"/>
    <col min="6152" max="6153" width="8.88671875" style="2"/>
    <col min="6154" max="6156" width="0" style="2" hidden="1" customWidth="1"/>
    <col min="6157" max="6398" width="8.88671875" style="2"/>
    <col min="6399" max="6399" width="4" style="2" customWidth="1"/>
    <col min="6400" max="6400" width="3.88671875" style="2" customWidth="1"/>
    <col min="6401" max="6401" width="73.6640625" style="2" customWidth="1"/>
    <col min="6402" max="6402" width="10.5546875" style="2" customWidth="1"/>
    <col min="6403" max="6403" width="13.44140625" style="2" customWidth="1"/>
    <col min="6404" max="6404" width="13.33203125" style="2" customWidth="1"/>
    <col min="6405" max="6405" width="12" style="2" customWidth="1"/>
    <col min="6406" max="6406" width="9.33203125" style="2" customWidth="1"/>
    <col min="6407" max="6407" width="9.109375" style="2" customWidth="1"/>
    <col min="6408" max="6409" width="8.88671875" style="2"/>
    <col min="6410" max="6412" width="0" style="2" hidden="1" customWidth="1"/>
    <col min="6413" max="6654" width="8.88671875" style="2"/>
    <col min="6655" max="6655" width="4" style="2" customWidth="1"/>
    <col min="6656" max="6656" width="3.88671875" style="2" customWidth="1"/>
    <col min="6657" max="6657" width="73.6640625" style="2" customWidth="1"/>
    <col min="6658" max="6658" width="10.5546875" style="2" customWidth="1"/>
    <col min="6659" max="6659" width="13.44140625" style="2" customWidth="1"/>
    <col min="6660" max="6660" width="13.33203125" style="2" customWidth="1"/>
    <col min="6661" max="6661" width="12" style="2" customWidth="1"/>
    <col min="6662" max="6662" width="9.33203125" style="2" customWidth="1"/>
    <col min="6663" max="6663" width="9.109375" style="2" customWidth="1"/>
    <col min="6664" max="6665" width="8.88671875" style="2"/>
    <col min="6666" max="6668" width="0" style="2" hidden="1" customWidth="1"/>
    <col min="6669" max="6910" width="8.88671875" style="2"/>
    <col min="6911" max="6911" width="4" style="2" customWidth="1"/>
    <col min="6912" max="6912" width="3.88671875" style="2" customWidth="1"/>
    <col min="6913" max="6913" width="73.6640625" style="2" customWidth="1"/>
    <col min="6914" max="6914" width="10.5546875" style="2" customWidth="1"/>
    <col min="6915" max="6915" width="13.44140625" style="2" customWidth="1"/>
    <col min="6916" max="6916" width="13.33203125" style="2" customWidth="1"/>
    <col min="6917" max="6917" width="12" style="2" customWidth="1"/>
    <col min="6918" max="6918" width="9.33203125" style="2" customWidth="1"/>
    <col min="6919" max="6919" width="9.109375" style="2" customWidth="1"/>
    <col min="6920" max="6921" width="8.88671875" style="2"/>
    <col min="6922" max="6924" width="0" style="2" hidden="1" customWidth="1"/>
    <col min="6925" max="7166" width="8.88671875" style="2"/>
    <col min="7167" max="7167" width="4" style="2" customWidth="1"/>
    <col min="7168" max="7168" width="3.88671875" style="2" customWidth="1"/>
    <col min="7169" max="7169" width="73.6640625" style="2" customWidth="1"/>
    <col min="7170" max="7170" width="10.5546875" style="2" customWidth="1"/>
    <col min="7171" max="7171" width="13.44140625" style="2" customWidth="1"/>
    <col min="7172" max="7172" width="13.33203125" style="2" customWidth="1"/>
    <col min="7173" max="7173" width="12" style="2" customWidth="1"/>
    <col min="7174" max="7174" width="9.33203125" style="2" customWidth="1"/>
    <col min="7175" max="7175" width="9.109375" style="2" customWidth="1"/>
    <col min="7176" max="7177" width="8.88671875" style="2"/>
    <col min="7178" max="7180" width="0" style="2" hidden="1" customWidth="1"/>
    <col min="7181" max="7422" width="8.88671875" style="2"/>
    <col min="7423" max="7423" width="4" style="2" customWidth="1"/>
    <col min="7424" max="7424" width="3.88671875" style="2" customWidth="1"/>
    <col min="7425" max="7425" width="73.6640625" style="2" customWidth="1"/>
    <col min="7426" max="7426" width="10.5546875" style="2" customWidth="1"/>
    <col min="7427" max="7427" width="13.44140625" style="2" customWidth="1"/>
    <col min="7428" max="7428" width="13.33203125" style="2" customWidth="1"/>
    <col min="7429" max="7429" width="12" style="2" customWidth="1"/>
    <col min="7430" max="7430" width="9.33203125" style="2" customWidth="1"/>
    <col min="7431" max="7431" width="9.109375" style="2" customWidth="1"/>
    <col min="7432" max="7433" width="8.88671875" style="2"/>
    <col min="7434" max="7436" width="0" style="2" hidden="1" customWidth="1"/>
    <col min="7437" max="7678" width="8.88671875" style="2"/>
    <col min="7679" max="7679" width="4" style="2" customWidth="1"/>
    <col min="7680" max="7680" width="3.88671875" style="2" customWidth="1"/>
    <col min="7681" max="7681" width="73.6640625" style="2" customWidth="1"/>
    <col min="7682" max="7682" width="10.5546875" style="2" customWidth="1"/>
    <col min="7683" max="7683" width="13.44140625" style="2" customWidth="1"/>
    <col min="7684" max="7684" width="13.33203125" style="2" customWidth="1"/>
    <col min="7685" max="7685" width="12" style="2" customWidth="1"/>
    <col min="7686" max="7686" width="9.33203125" style="2" customWidth="1"/>
    <col min="7687" max="7687" width="9.109375" style="2" customWidth="1"/>
    <col min="7688" max="7689" width="8.88671875" style="2"/>
    <col min="7690" max="7692" width="0" style="2" hidden="1" customWidth="1"/>
    <col min="7693" max="7934" width="8.88671875" style="2"/>
    <col min="7935" max="7935" width="4" style="2" customWidth="1"/>
    <col min="7936" max="7936" width="3.88671875" style="2" customWidth="1"/>
    <col min="7937" max="7937" width="73.6640625" style="2" customWidth="1"/>
    <col min="7938" max="7938" width="10.5546875" style="2" customWidth="1"/>
    <col min="7939" max="7939" width="13.44140625" style="2" customWidth="1"/>
    <col min="7940" max="7940" width="13.33203125" style="2" customWidth="1"/>
    <col min="7941" max="7941" width="12" style="2" customWidth="1"/>
    <col min="7942" max="7942" width="9.33203125" style="2" customWidth="1"/>
    <col min="7943" max="7943" width="9.109375" style="2" customWidth="1"/>
    <col min="7944" max="7945" width="8.88671875" style="2"/>
    <col min="7946" max="7948" width="0" style="2" hidden="1" customWidth="1"/>
    <col min="7949" max="8190" width="8.88671875" style="2"/>
    <col min="8191" max="8191" width="4" style="2" customWidth="1"/>
    <col min="8192" max="8192" width="3.88671875" style="2" customWidth="1"/>
    <col min="8193" max="8193" width="73.6640625" style="2" customWidth="1"/>
    <col min="8194" max="8194" width="10.5546875" style="2" customWidth="1"/>
    <col min="8195" max="8195" width="13.44140625" style="2" customWidth="1"/>
    <col min="8196" max="8196" width="13.33203125" style="2" customWidth="1"/>
    <col min="8197" max="8197" width="12" style="2" customWidth="1"/>
    <col min="8198" max="8198" width="9.33203125" style="2" customWidth="1"/>
    <col min="8199" max="8199" width="9.109375" style="2" customWidth="1"/>
    <col min="8200" max="8201" width="8.88671875" style="2"/>
    <col min="8202" max="8204" width="0" style="2" hidden="1" customWidth="1"/>
    <col min="8205" max="8446" width="8.88671875" style="2"/>
    <col min="8447" max="8447" width="4" style="2" customWidth="1"/>
    <col min="8448" max="8448" width="3.88671875" style="2" customWidth="1"/>
    <col min="8449" max="8449" width="73.6640625" style="2" customWidth="1"/>
    <col min="8450" max="8450" width="10.5546875" style="2" customWidth="1"/>
    <col min="8451" max="8451" width="13.44140625" style="2" customWidth="1"/>
    <col min="8452" max="8452" width="13.33203125" style="2" customWidth="1"/>
    <col min="8453" max="8453" width="12" style="2" customWidth="1"/>
    <col min="8454" max="8454" width="9.33203125" style="2" customWidth="1"/>
    <col min="8455" max="8455" width="9.109375" style="2" customWidth="1"/>
    <col min="8456" max="8457" width="8.88671875" style="2"/>
    <col min="8458" max="8460" width="0" style="2" hidden="1" customWidth="1"/>
    <col min="8461" max="8702" width="8.88671875" style="2"/>
    <col min="8703" max="8703" width="4" style="2" customWidth="1"/>
    <col min="8704" max="8704" width="3.88671875" style="2" customWidth="1"/>
    <col min="8705" max="8705" width="73.6640625" style="2" customWidth="1"/>
    <col min="8706" max="8706" width="10.5546875" style="2" customWidth="1"/>
    <col min="8707" max="8707" width="13.44140625" style="2" customWidth="1"/>
    <col min="8708" max="8708" width="13.33203125" style="2" customWidth="1"/>
    <col min="8709" max="8709" width="12" style="2" customWidth="1"/>
    <col min="8710" max="8710" width="9.33203125" style="2" customWidth="1"/>
    <col min="8711" max="8711" width="9.109375" style="2" customWidth="1"/>
    <col min="8712" max="8713" width="8.88671875" style="2"/>
    <col min="8714" max="8716" width="0" style="2" hidden="1" customWidth="1"/>
    <col min="8717" max="8958" width="8.88671875" style="2"/>
    <col min="8959" max="8959" width="4" style="2" customWidth="1"/>
    <col min="8960" max="8960" width="3.88671875" style="2" customWidth="1"/>
    <col min="8961" max="8961" width="73.6640625" style="2" customWidth="1"/>
    <col min="8962" max="8962" width="10.5546875" style="2" customWidth="1"/>
    <col min="8963" max="8963" width="13.44140625" style="2" customWidth="1"/>
    <col min="8964" max="8964" width="13.33203125" style="2" customWidth="1"/>
    <col min="8965" max="8965" width="12" style="2" customWidth="1"/>
    <col min="8966" max="8966" width="9.33203125" style="2" customWidth="1"/>
    <col min="8967" max="8967" width="9.109375" style="2" customWidth="1"/>
    <col min="8968" max="8969" width="8.88671875" style="2"/>
    <col min="8970" max="8972" width="0" style="2" hidden="1" customWidth="1"/>
    <col min="8973" max="9214" width="8.88671875" style="2"/>
    <col min="9215" max="9215" width="4" style="2" customWidth="1"/>
    <col min="9216" max="9216" width="3.88671875" style="2" customWidth="1"/>
    <col min="9217" max="9217" width="73.6640625" style="2" customWidth="1"/>
    <col min="9218" max="9218" width="10.5546875" style="2" customWidth="1"/>
    <col min="9219" max="9219" width="13.44140625" style="2" customWidth="1"/>
    <col min="9220" max="9220" width="13.33203125" style="2" customWidth="1"/>
    <col min="9221" max="9221" width="12" style="2" customWidth="1"/>
    <col min="9222" max="9222" width="9.33203125" style="2" customWidth="1"/>
    <col min="9223" max="9223" width="9.109375" style="2" customWidth="1"/>
    <col min="9224" max="9225" width="8.88671875" style="2"/>
    <col min="9226" max="9228" width="0" style="2" hidden="1" customWidth="1"/>
    <col min="9229" max="9470" width="8.88671875" style="2"/>
    <col min="9471" max="9471" width="4" style="2" customWidth="1"/>
    <col min="9472" max="9472" width="3.88671875" style="2" customWidth="1"/>
    <col min="9473" max="9473" width="73.6640625" style="2" customWidth="1"/>
    <col min="9474" max="9474" width="10.5546875" style="2" customWidth="1"/>
    <col min="9475" max="9475" width="13.44140625" style="2" customWidth="1"/>
    <col min="9476" max="9476" width="13.33203125" style="2" customWidth="1"/>
    <col min="9477" max="9477" width="12" style="2" customWidth="1"/>
    <col min="9478" max="9478" width="9.33203125" style="2" customWidth="1"/>
    <col min="9479" max="9479" width="9.109375" style="2" customWidth="1"/>
    <col min="9480" max="9481" width="8.88671875" style="2"/>
    <col min="9482" max="9484" width="0" style="2" hidden="1" customWidth="1"/>
    <col min="9485" max="9726" width="8.88671875" style="2"/>
    <col min="9727" max="9727" width="4" style="2" customWidth="1"/>
    <col min="9728" max="9728" width="3.88671875" style="2" customWidth="1"/>
    <col min="9729" max="9729" width="73.6640625" style="2" customWidth="1"/>
    <col min="9730" max="9730" width="10.5546875" style="2" customWidth="1"/>
    <col min="9731" max="9731" width="13.44140625" style="2" customWidth="1"/>
    <col min="9732" max="9732" width="13.33203125" style="2" customWidth="1"/>
    <col min="9733" max="9733" width="12" style="2" customWidth="1"/>
    <col min="9734" max="9734" width="9.33203125" style="2" customWidth="1"/>
    <col min="9735" max="9735" width="9.109375" style="2" customWidth="1"/>
    <col min="9736" max="9737" width="8.88671875" style="2"/>
    <col min="9738" max="9740" width="0" style="2" hidden="1" customWidth="1"/>
    <col min="9741" max="9982" width="8.88671875" style="2"/>
    <col min="9983" max="9983" width="4" style="2" customWidth="1"/>
    <col min="9984" max="9984" width="3.88671875" style="2" customWidth="1"/>
    <col min="9985" max="9985" width="73.6640625" style="2" customWidth="1"/>
    <col min="9986" max="9986" width="10.5546875" style="2" customWidth="1"/>
    <col min="9987" max="9987" width="13.44140625" style="2" customWidth="1"/>
    <col min="9988" max="9988" width="13.33203125" style="2" customWidth="1"/>
    <col min="9989" max="9989" width="12" style="2" customWidth="1"/>
    <col min="9990" max="9990" width="9.33203125" style="2" customWidth="1"/>
    <col min="9991" max="9991" width="9.109375" style="2" customWidth="1"/>
    <col min="9992" max="9993" width="8.88671875" style="2"/>
    <col min="9994" max="9996" width="0" style="2" hidden="1" customWidth="1"/>
    <col min="9997" max="10238" width="8.88671875" style="2"/>
    <col min="10239" max="10239" width="4" style="2" customWidth="1"/>
    <col min="10240" max="10240" width="3.88671875" style="2" customWidth="1"/>
    <col min="10241" max="10241" width="73.6640625" style="2" customWidth="1"/>
    <col min="10242" max="10242" width="10.5546875" style="2" customWidth="1"/>
    <col min="10243" max="10243" width="13.44140625" style="2" customWidth="1"/>
    <col min="10244" max="10244" width="13.33203125" style="2" customWidth="1"/>
    <col min="10245" max="10245" width="12" style="2" customWidth="1"/>
    <col min="10246" max="10246" width="9.33203125" style="2" customWidth="1"/>
    <col min="10247" max="10247" width="9.109375" style="2" customWidth="1"/>
    <col min="10248" max="10249" width="8.88671875" style="2"/>
    <col min="10250" max="10252" width="0" style="2" hidden="1" customWidth="1"/>
    <col min="10253" max="10494" width="8.88671875" style="2"/>
    <col min="10495" max="10495" width="4" style="2" customWidth="1"/>
    <col min="10496" max="10496" width="3.88671875" style="2" customWidth="1"/>
    <col min="10497" max="10497" width="73.6640625" style="2" customWidth="1"/>
    <col min="10498" max="10498" width="10.5546875" style="2" customWidth="1"/>
    <col min="10499" max="10499" width="13.44140625" style="2" customWidth="1"/>
    <col min="10500" max="10500" width="13.33203125" style="2" customWidth="1"/>
    <col min="10501" max="10501" width="12" style="2" customWidth="1"/>
    <col min="10502" max="10502" width="9.33203125" style="2" customWidth="1"/>
    <col min="10503" max="10503" width="9.109375" style="2" customWidth="1"/>
    <col min="10504" max="10505" width="8.88671875" style="2"/>
    <col min="10506" max="10508" width="0" style="2" hidden="1" customWidth="1"/>
    <col min="10509" max="10750" width="8.88671875" style="2"/>
    <col min="10751" max="10751" width="4" style="2" customWidth="1"/>
    <col min="10752" max="10752" width="3.88671875" style="2" customWidth="1"/>
    <col min="10753" max="10753" width="73.6640625" style="2" customWidth="1"/>
    <col min="10754" max="10754" width="10.5546875" style="2" customWidth="1"/>
    <col min="10755" max="10755" width="13.44140625" style="2" customWidth="1"/>
    <col min="10756" max="10756" width="13.33203125" style="2" customWidth="1"/>
    <col min="10757" max="10757" width="12" style="2" customWidth="1"/>
    <col min="10758" max="10758" width="9.33203125" style="2" customWidth="1"/>
    <col min="10759" max="10759" width="9.109375" style="2" customWidth="1"/>
    <col min="10760" max="10761" width="8.88671875" style="2"/>
    <col min="10762" max="10764" width="0" style="2" hidden="1" customWidth="1"/>
    <col min="10765" max="11006" width="8.88671875" style="2"/>
    <col min="11007" max="11007" width="4" style="2" customWidth="1"/>
    <col min="11008" max="11008" width="3.88671875" style="2" customWidth="1"/>
    <col min="11009" max="11009" width="73.6640625" style="2" customWidth="1"/>
    <col min="11010" max="11010" width="10.5546875" style="2" customWidth="1"/>
    <col min="11011" max="11011" width="13.44140625" style="2" customWidth="1"/>
    <col min="11012" max="11012" width="13.33203125" style="2" customWidth="1"/>
    <col min="11013" max="11013" width="12" style="2" customWidth="1"/>
    <col min="11014" max="11014" width="9.33203125" style="2" customWidth="1"/>
    <col min="11015" max="11015" width="9.109375" style="2" customWidth="1"/>
    <col min="11016" max="11017" width="8.88671875" style="2"/>
    <col min="11018" max="11020" width="0" style="2" hidden="1" customWidth="1"/>
    <col min="11021" max="11262" width="8.88671875" style="2"/>
    <col min="11263" max="11263" width="4" style="2" customWidth="1"/>
    <col min="11264" max="11264" width="3.88671875" style="2" customWidth="1"/>
    <col min="11265" max="11265" width="73.6640625" style="2" customWidth="1"/>
    <col min="11266" max="11266" width="10.5546875" style="2" customWidth="1"/>
    <col min="11267" max="11267" width="13.44140625" style="2" customWidth="1"/>
    <col min="11268" max="11268" width="13.33203125" style="2" customWidth="1"/>
    <col min="11269" max="11269" width="12" style="2" customWidth="1"/>
    <col min="11270" max="11270" width="9.33203125" style="2" customWidth="1"/>
    <col min="11271" max="11271" width="9.109375" style="2" customWidth="1"/>
    <col min="11272" max="11273" width="8.88671875" style="2"/>
    <col min="11274" max="11276" width="0" style="2" hidden="1" customWidth="1"/>
    <col min="11277" max="11518" width="8.88671875" style="2"/>
    <col min="11519" max="11519" width="4" style="2" customWidth="1"/>
    <col min="11520" max="11520" width="3.88671875" style="2" customWidth="1"/>
    <col min="11521" max="11521" width="73.6640625" style="2" customWidth="1"/>
    <col min="11522" max="11522" width="10.5546875" style="2" customWidth="1"/>
    <col min="11523" max="11523" width="13.44140625" style="2" customWidth="1"/>
    <col min="11524" max="11524" width="13.33203125" style="2" customWidth="1"/>
    <col min="11525" max="11525" width="12" style="2" customWidth="1"/>
    <col min="11526" max="11526" width="9.33203125" style="2" customWidth="1"/>
    <col min="11527" max="11527" width="9.109375" style="2" customWidth="1"/>
    <col min="11528" max="11529" width="8.88671875" style="2"/>
    <col min="11530" max="11532" width="0" style="2" hidden="1" customWidth="1"/>
    <col min="11533" max="11774" width="8.88671875" style="2"/>
    <col min="11775" max="11775" width="4" style="2" customWidth="1"/>
    <col min="11776" max="11776" width="3.88671875" style="2" customWidth="1"/>
    <col min="11777" max="11777" width="73.6640625" style="2" customWidth="1"/>
    <col min="11778" max="11778" width="10.5546875" style="2" customWidth="1"/>
    <col min="11779" max="11779" width="13.44140625" style="2" customWidth="1"/>
    <col min="11780" max="11780" width="13.33203125" style="2" customWidth="1"/>
    <col min="11781" max="11781" width="12" style="2" customWidth="1"/>
    <col min="11782" max="11782" width="9.33203125" style="2" customWidth="1"/>
    <col min="11783" max="11783" width="9.109375" style="2" customWidth="1"/>
    <col min="11784" max="11785" width="8.88671875" style="2"/>
    <col min="11786" max="11788" width="0" style="2" hidden="1" customWidth="1"/>
    <col min="11789" max="12030" width="8.88671875" style="2"/>
    <col min="12031" max="12031" width="4" style="2" customWidth="1"/>
    <col min="12032" max="12032" width="3.88671875" style="2" customWidth="1"/>
    <col min="12033" max="12033" width="73.6640625" style="2" customWidth="1"/>
    <col min="12034" max="12034" width="10.5546875" style="2" customWidth="1"/>
    <col min="12035" max="12035" width="13.44140625" style="2" customWidth="1"/>
    <col min="12036" max="12036" width="13.33203125" style="2" customWidth="1"/>
    <col min="12037" max="12037" width="12" style="2" customWidth="1"/>
    <col min="12038" max="12038" width="9.33203125" style="2" customWidth="1"/>
    <col min="12039" max="12039" width="9.109375" style="2" customWidth="1"/>
    <col min="12040" max="12041" width="8.88671875" style="2"/>
    <col min="12042" max="12044" width="0" style="2" hidden="1" customWidth="1"/>
    <col min="12045" max="12286" width="8.88671875" style="2"/>
    <col min="12287" max="12287" width="4" style="2" customWidth="1"/>
    <col min="12288" max="12288" width="3.88671875" style="2" customWidth="1"/>
    <col min="12289" max="12289" width="73.6640625" style="2" customWidth="1"/>
    <col min="12290" max="12290" width="10.5546875" style="2" customWidth="1"/>
    <col min="12291" max="12291" width="13.44140625" style="2" customWidth="1"/>
    <col min="12292" max="12292" width="13.33203125" style="2" customWidth="1"/>
    <col min="12293" max="12293" width="12" style="2" customWidth="1"/>
    <col min="12294" max="12294" width="9.33203125" style="2" customWidth="1"/>
    <col min="12295" max="12295" width="9.109375" style="2" customWidth="1"/>
    <col min="12296" max="12297" width="8.88671875" style="2"/>
    <col min="12298" max="12300" width="0" style="2" hidden="1" customWidth="1"/>
    <col min="12301" max="12542" width="8.88671875" style="2"/>
    <col min="12543" max="12543" width="4" style="2" customWidth="1"/>
    <col min="12544" max="12544" width="3.88671875" style="2" customWidth="1"/>
    <col min="12545" max="12545" width="73.6640625" style="2" customWidth="1"/>
    <col min="12546" max="12546" width="10.5546875" style="2" customWidth="1"/>
    <col min="12547" max="12547" width="13.44140625" style="2" customWidth="1"/>
    <col min="12548" max="12548" width="13.33203125" style="2" customWidth="1"/>
    <col min="12549" max="12549" width="12" style="2" customWidth="1"/>
    <col min="12550" max="12550" width="9.33203125" style="2" customWidth="1"/>
    <col min="12551" max="12551" width="9.109375" style="2" customWidth="1"/>
    <col min="12552" max="12553" width="8.88671875" style="2"/>
    <col min="12554" max="12556" width="0" style="2" hidden="1" customWidth="1"/>
    <col min="12557" max="12798" width="8.88671875" style="2"/>
    <col min="12799" max="12799" width="4" style="2" customWidth="1"/>
    <col min="12800" max="12800" width="3.88671875" style="2" customWidth="1"/>
    <col min="12801" max="12801" width="73.6640625" style="2" customWidth="1"/>
    <col min="12802" max="12802" width="10.5546875" style="2" customWidth="1"/>
    <col min="12803" max="12803" width="13.44140625" style="2" customWidth="1"/>
    <col min="12804" max="12804" width="13.33203125" style="2" customWidth="1"/>
    <col min="12805" max="12805" width="12" style="2" customWidth="1"/>
    <col min="12806" max="12806" width="9.33203125" style="2" customWidth="1"/>
    <col min="12807" max="12807" width="9.109375" style="2" customWidth="1"/>
    <col min="12808" max="12809" width="8.88671875" style="2"/>
    <col min="12810" max="12812" width="0" style="2" hidden="1" customWidth="1"/>
    <col min="12813" max="13054" width="8.88671875" style="2"/>
    <col min="13055" max="13055" width="4" style="2" customWidth="1"/>
    <col min="13056" max="13056" width="3.88671875" style="2" customWidth="1"/>
    <col min="13057" max="13057" width="73.6640625" style="2" customWidth="1"/>
    <col min="13058" max="13058" width="10.5546875" style="2" customWidth="1"/>
    <col min="13059" max="13059" width="13.44140625" style="2" customWidth="1"/>
    <col min="13060" max="13060" width="13.33203125" style="2" customWidth="1"/>
    <col min="13061" max="13061" width="12" style="2" customWidth="1"/>
    <col min="13062" max="13062" width="9.33203125" style="2" customWidth="1"/>
    <col min="13063" max="13063" width="9.109375" style="2" customWidth="1"/>
    <col min="13064" max="13065" width="8.88671875" style="2"/>
    <col min="13066" max="13068" width="0" style="2" hidden="1" customWidth="1"/>
    <col min="13069" max="13310" width="8.88671875" style="2"/>
    <col min="13311" max="13311" width="4" style="2" customWidth="1"/>
    <col min="13312" max="13312" width="3.88671875" style="2" customWidth="1"/>
    <col min="13313" max="13313" width="73.6640625" style="2" customWidth="1"/>
    <col min="13314" max="13314" width="10.5546875" style="2" customWidth="1"/>
    <col min="13315" max="13315" width="13.44140625" style="2" customWidth="1"/>
    <col min="13316" max="13316" width="13.33203125" style="2" customWidth="1"/>
    <col min="13317" max="13317" width="12" style="2" customWidth="1"/>
    <col min="13318" max="13318" width="9.33203125" style="2" customWidth="1"/>
    <col min="13319" max="13319" width="9.109375" style="2" customWidth="1"/>
    <col min="13320" max="13321" width="8.88671875" style="2"/>
    <col min="13322" max="13324" width="0" style="2" hidden="1" customWidth="1"/>
    <col min="13325" max="13566" width="8.88671875" style="2"/>
    <col min="13567" max="13567" width="4" style="2" customWidth="1"/>
    <col min="13568" max="13568" width="3.88671875" style="2" customWidth="1"/>
    <col min="13569" max="13569" width="73.6640625" style="2" customWidth="1"/>
    <col min="13570" max="13570" width="10.5546875" style="2" customWidth="1"/>
    <col min="13571" max="13571" width="13.44140625" style="2" customWidth="1"/>
    <col min="13572" max="13572" width="13.33203125" style="2" customWidth="1"/>
    <col min="13573" max="13573" width="12" style="2" customWidth="1"/>
    <col min="13574" max="13574" width="9.33203125" style="2" customWidth="1"/>
    <col min="13575" max="13575" width="9.109375" style="2" customWidth="1"/>
    <col min="13576" max="13577" width="8.88671875" style="2"/>
    <col min="13578" max="13580" width="0" style="2" hidden="1" customWidth="1"/>
    <col min="13581" max="13822" width="8.88671875" style="2"/>
    <col min="13823" max="13823" width="4" style="2" customWidth="1"/>
    <col min="13824" max="13824" width="3.88671875" style="2" customWidth="1"/>
    <col min="13825" max="13825" width="73.6640625" style="2" customWidth="1"/>
    <col min="13826" max="13826" width="10.5546875" style="2" customWidth="1"/>
    <col min="13827" max="13827" width="13.44140625" style="2" customWidth="1"/>
    <col min="13828" max="13828" width="13.33203125" style="2" customWidth="1"/>
    <col min="13829" max="13829" width="12" style="2" customWidth="1"/>
    <col min="13830" max="13830" width="9.33203125" style="2" customWidth="1"/>
    <col min="13831" max="13831" width="9.109375" style="2" customWidth="1"/>
    <col min="13832" max="13833" width="8.88671875" style="2"/>
    <col min="13834" max="13836" width="0" style="2" hidden="1" customWidth="1"/>
    <col min="13837" max="14078" width="8.88671875" style="2"/>
    <col min="14079" max="14079" width="4" style="2" customWidth="1"/>
    <col min="14080" max="14080" width="3.88671875" style="2" customWidth="1"/>
    <col min="14081" max="14081" width="73.6640625" style="2" customWidth="1"/>
    <col min="14082" max="14082" width="10.5546875" style="2" customWidth="1"/>
    <col min="14083" max="14083" width="13.44140625" style="2" customWidth="1"/>
    <col min="14084" max="14084" width="13.33203125" style="2" customWidth="1"/>
    <col min="14085" max="14085" width="12" style="2" customWidth="1"/>
    <col min="14086" max="14086" width="9.33203125" style="2" customWidth="1"/>
    <col min="14087" max="14087" width="9.109375" style="2" customWidth="1"/>
    <col min="14088" max="14089" width="8.88671875" style="2"/>
    <col min="14090" max="14092" width="0" style="2" hidden="1" customWidth="1"/>
    <col min="14093" max="14334" width="8.88671875" style="2"/>
    <col min="14335" max="14335" width="4" style="2" customWidth="1"/>
    <col min="14336" max="14336" width="3.88671875" style="2" customWidth="1"/>
    <col min="14337" max="14337" width="73.6640625" style="2" customWidth="1"/>
    <col min="14338" max="14338" width="10.5546875" style="2" customWidth="1"/>
    <col min="14339" max="14339" width="13.44140625" style="2" customWidth="1"/>
    <col min="14340" max="14340" width="13.33203125" style="2" customWidth="1"/>
    <col min="14341" max="14341" width="12" style="2" customWidth="1"/>
    <col min="14342" max="14342" width="9.33203125" style="2" customWidth="1"/>
    <col min="14343" max="14343" width="9.109375" style="2" customWidth="1"/>
    <col min="14344" max="14345" width="8.88671875" style="2"/>
    <col min="14346" max="14348" width="0" style="2" hidden="1" customWidth="1"/>
    <col min="14349" max="14590" width="8.88671875" style="2"/>
    <col min="14591" max="14591" width="4" style="2" customWidth="1"/>
    <col min="14592" max="14592" width="3.88671875" style="2" customWidth="1"/>
    <col min="14593" max="14593" width="73.6640625" style="2" customWidth="1"/>
    <col min="14594" max="14594" width="10.5546875" style="2" customWidth="1"/>
    <col min="14595" max="14595" width="13.44140625" style="2" customWidth="1"/>
    <col min="14596" max="14596" width="13.33203125" style="2" customWidth="1"/>
    <col min="14597" max="14597" width="12" style="2" customWidth="1"/>
    <col min="14598" max="14598" width="9.33203125" style="2" customWidth="1"/>
    <col min="14599" max="14599" width="9.109375" style="2" customWidth="1"/>
    <col min="14600" max="14601" width="8.88671875" style="2"/>
    <col min="14602" max="14604" width="0" style="2" hidden="1" customWidth="1"/>
    <col min="14605" max="14846" width="8.88671875" style="2"/>
    <col min="14847" max="14847" width="4" style="2" customWidth="1"/>
    <col min="14848" max="14848" width="3.88671875" style="2" customWidth="1"/>
    <col min="14849" max="14849" width="73.6640625" style="2" customWidth="1"/>
    <col min="14850" max="14850" width="10.5546875" style="2" customWidth="1"/>
    <col min="14851" max="14851" width="13.44140625" style="2" customWidth="1"/>
    <col min="14852" max="14852" width="13.33203125" style="2" customWidth="1"/>
    <col min="14853" max="14853" width="12" style="2" customWidth="1"/>
    <col min="14854" max="14854" width="9.33203125" style="2" customWidth="1"/>
    <col min="14855" max="14855" width="9.109375" style="2" customWidth="1"/>
    <col min="14856" max="14857" width="8.88671875" style="2"/>
    <col min="14858" max="14860" width="0" style="2" hidden="1" customWidth="1"/>
    <col min="14861" max="15102" width="8.88671875" style="2"/>
    <col min="15103" max="15103" width="4" style="2" customWidth="1"/>
    <col min="15104" max="15104" width="3.88671875" style="2" customWidth="1"/>
    <col min="15105" max="15105" width="73.6640625" style="2" customWidth="1"/>
    <col min="15106" max="15106" width="10.5546875" style="2" customWidth="1"/>
    <col min="15107" max="15107" width="13.44140625" style="2" customWidth="1"/>
    <col min="15108" max="15108" width="13.33203125" style="2" customWidth="1"/>
    <col min="15109" max="15109" width="12" style="2" customWidth="1"/>
    <col min="15110" max="15110" width="9.33203125" style="2" customWidth="1"/>
    <col min="15111" max="15111" width="9.109375" style="2" customWidth="1"/>
    <col min="15112" max="15113" width="8.88671875" style="2"/>
    <col min="15114" max="15116" width="0" style="2" hidden="1" customWidth="1"/>
    <col min="15117" max="15358" width="8.88671875" style="2"/>
    <col min="15359" max="15359" width="4" style="2" customWidth="1"/>
    <col min="15360" max="15360" width="3.88671875" style="2" customWidth="1"/>
    <col min="15361" max="15361" width="73.6640625" style="2" customWidth="1"/>
    <col min="15362" max="15362" width="10.5546875" style="2" customWidth="1"/>
    <col min="15363" max="15363" width="13.44140625" style="2" customWidth="1"/>
    <col min="15364" max="15364" width="13.33203125" style="2" customWidth="1"/>
    <col min="15365" max="15365" width="12" style="2" customWidth="1"/>
    <col min="15366" max="15366" width="9.33203125" style="2" customWidth="1"/>
    <col min="15367" max="15367" width="9.109375" style="2" customWidth="1"/>
    <col min="15368" max="15369" width="8.88671875" style="2"/>
    <col min="15370" max="15372" width="0" style="2" hidden="1" customWidth="1"/>
    <col min="15373" max="15614" width="8.88671875" style="2"/>
    <col min="15615" max="15615" width="4" style="2" customWidth="1"/>
    <col min="15616" max="15616" width="3.88671875" style="2" customWidth="1"/>
    <col min="15617" max="15617" width="73.6640625" style="2" customWidth="1"/>
    <col min="15618" max="15618" width="10.5546875" style="2" customWidth="1"/>
    <col min="15619" max="15619" width="13.44140625" style="2" customWidth="1"/>
    <col min="15620" max="15620" width="13.33203125" style="2" customWidth="1"/>
    <col min="15621" max="15621" width="12" style="2" customWidth="1"/>
    <col min="15622" max="15622" width="9.33203125" style="2" customWidth="1"/>
    <col min="15623" max="15623" width="9.109375" style="2" customWidth="1"/>
    <col min="15624" max="15625" width="8.88671875" style="2"/>
    <col min="15626" max="15628" width="0" style="2" hidden="1" customWidth="1"/>
    <col min="15629" max="15870" width="8.88671875" style="2"/>
    <col min="15871" max="15871" width="4" style="2" customWidth="1"/>
    <col min="15872" max="15872" width="3.88671875" style="2" customWidth="1"/>
    <col min="15873" max="15873" width="73.6640625" style="2" customWidth="1"/>
    <col min="15874" max="15874" width="10.5546875" style="2" customWidth="1"/>
    <col min="15875" max="15875" width="13.44140625" style="2" customWidth="1"/>
    <col min="15876" max="15876" width="13.33203125" style="2" customWidth="1"/>
    <col min="15877" max="15877" width="12" style="2" customWidth="1"/>
    <col min="15878" max="15878" width="9.33203125" style="2" customWidth="1"/>
    <col min="15879" max="15879" width="9.109375" style="2" customWidth="1"/>
    <col min="15880" max="15881" width="8.88671875" style="2"/>
    <col min="15882" max="15884" width="0" style="2" hidden="1" customWidth="1"/>
    <col min="15885" max="16126" width="8.88671875" style="2"/>
    <col min="16127" max="16127" width="4" style="2" customWidth="1"/>
    <col min="16128" max="16128" width="3.88671875" style="2" customWidth="1"/>
    <col min="16129" max="16129" width="73.6640625" style="2" customWidth="1"/>
    <col min="16130" max="16130" width="10.5546875" style="2" customWidth="1"/>
    <col min="16131" max="16131" width="13.44140625" style="2" customWidth="1"/>
    <col min="16132" max="16132" width="13.33203125" style="2" customWidth="1"/>
    <col min="16133" max="16133" width="12" style="2" customWidth="1"/>
    <col min="16134" max="16134" width="9.33203125" style="2" customWidth="1"/>
    <col min="16135" max="16135" width="9.109375" style="2" customWidth="1"/>
    <col min="16136" max="16137" width="8.88671875" style="2"/>
    <col min="16138" max="16140" width="0" style="2" hidden="1" customWidth="1"/>
    <col min="16141" max="16384" width="8.88671875" style="2"/>
  </cols>
  <sheetData>
    <row r="1" spans="1:14" ht="16.2" x14ac:dyDescent="0.25">
      <c r="A1" s="1" t="s">
        <v>0</v>
      </c>
      <c r="F1" s="87" t="s">
        <v>1</v>
      </c>
      <c r="G1" s="117" t="s">
        <v>1</v>
      </c>
      <c r="H1" s="3"/>
    </row>
    <row r="2" spans="1:14" ht="15.6" x14ac:dyDescent="0.25">
      <c r="A2" s="1" t="s">
        <v>2</v>
      </c>
    </row>
    <row r="3" spans="1:14" ht="15.6" x14ac:dyDescent="0.25">
      <c r="A3" s="1" t="s">
        <v>3</v>
      </c>
    </row>
    <row r="4" spans="1:14" ht="15.6" x14ac:dyDescent="0.25">
      <c r="A4" s="1" t="s">
        <v>4</v>
      </c>
    </row>
    <row r="5" spans="1:14" ht="18" x14ac:dyDescent="0.25">
      <c r="A5" s="93" t="s">
        <v>5</v>
      </c>
      <c r="B5" s="93"/>
      <c r="C5" s="93"/>
      <c r="D5" s="93"/>
      <c r="E5" s="93"/>
      <c r="F5" s="93"/>
      <c r="G5" s="119"/>
    </row>
    <row r="6" spans="1:14" ht="15.6" x14ac:dyDescent="0.25">
      <c r="A6" s="5"/>
    </row>
    <row r="7" spans="1:14" s="11" customFormat="1" ht="16.2" x14ac:dyDescent="0.3">
      <c r="A7" s="10" t="s">
        <v>6</v>
      </c>
      <c r="E7" s="46" t="s">
        <v>73</v>
      </c>
      <c r="F7" s="12"/>
      <c r="G7" s="120"/>
      <c r="H7" s="13"/>
      <c r="K7" s="14"/>
      <c r="N7" s="15"/>
    </row>
    <row r="8" spans="1:14" s="7" customFormat="1" ht="14.4" x14ac:dyDescent="0.3">
      <c r="A8" s="6" t="s">
        <v>7</v>
      </c>
      <c r="E8" s="16"/>
      <c r="F8" s="16"/>
      <c r="G8" s="115"/>
      <c r="H8" s="8"/>
      <c r="K8" s="17"/>
      <c r="N8" s="9"/>
    </row>
    <row r="9" spans="1:14" s="7" customFormat="1" ht="14.4" x14ac:dyDescent="0.3">
      <c r="A9" s="6" t="s">
        <v>4</v>
      </c>
      <c r="E9" s="16"/>
      <c r="F9" s="115"/>
      <c r="G9" s="115"/>
      <c r="H9" s="8"/>
      <c r="K9" s="17"/>
      <c r="N9" s="9"/>
    </row>
    <row r="10" spans="1:14" ht="15.6" x14ac:dyDescent="0.25">
      <c r="A10" s="5"/>
    </row>
    <row r="11" spans="1:14" ht="16.2" thickBot="1" x14ac:dyDescent="0.3">
      <c r="A11" s="5"/>
      <c r="F11" s="24"/>
      <c r="G11" s="116" t="s">
        <v>69</v>
      </c>
    </row>
    <row r="12" spans="1:14" ht="27" customHeight="1" x14ac:dyDescent="0.25">
      <c r="A12" s="103" t="s">
        <v>8</v>
      </c>
      <c r="B12" s="104"/>
      <c r="C12" s="134" t="s">
        <v>9</v>
      </c>
      <c r="D12" s="97" t="s">
        <v>62</v>
      </c>
      <c r="E12" s="97"/>
      <c r="F12" s="146" t="s">
        <v>75</v>
      </c>
      <c r="G12" s="121" t="s">
        <v>76</v>
      </c>
    </row>
    <row r="13" spans="1:14" ht="15.75" customHeight="1" x14ac:dyDescent="0.25">
      <c r="A13" s="105"/>
      <c r="B13" s="106"/>
      <c r="C13" s="135"/>
      <c r="D13" s="99" t="s">
        <v>10</v>
      </c>
      <c r="E13" s="99" t="s">
        <v>60</v>
      </c>
      <c r="F13" s="99" t="s">
        <v>60</v>
      </c>
      <c r="G13" s="122" t="s">
        <v>74</v>
      </c>
    </row>
    <row r="14" spans="1:14" ht="13.8" customHeight="1" thickBot="1" x14ac:dyDescent="0.3">
      <c r="A14" s="107"/>
      <c r="B14" s="108"/>
      <c r="C14" s="136"/>
      <c r="D14" s="100"/>
      <c r="E14" s="100"/>
      <c r="F14" s="100"/>
      <c r="G14" s="123"/>
    </row>
    <row r="15" spans="1:14" s="38" customFormat="1" ht="21.75" customHeight="1" x14ac:dyDescent="0.3">
      <c r="A15" s="76" t="s">
        <v>11</v>
      </c>
      <c r="B15" s="77" t="s">
        <v>72</v>
      </c>
      <c r="C15" s="137" t="s">
        <v>13</v>
      </c>
      <c r="D15" s="79">
        <f t="shared" ref="D15" si="0">D16+D19+D20+D23</f>
        <v>10433</v>
      </c>
      <c r="E15" s="79">
        <f>E16+E19+E20+E23</f>
        <v>9350.6</v>
      </c>
      <c r="F15" s="79">
        <f>F16+F19+F20+F23</f>
        <v>10110.11809</v>
      </c>
      <c r="G15" s="79">
        <f>G16+G19+G20+G23</f>
        <v>27395.206135599998</v>
      </c>
    </row>
    <row r="16" spans="1:14" s="18" customFormat="1" ht="19.5" customHeight="1" x14ac:dyDescent="0.3">
      <c r="A16" s="26" t="s">
        <v>12</v>
      </c>
      <c r="B16" s="27">
        <v>1</v>
      </c>
      <c r="C16" s="138" t="s">
        <v>14</v>
      </c>
      <c r="D16" s="51">
        <f>D17+D18</f>
        <v>2865</v>
      </c>
      <c r="E16" s="51">
        <f>E17+E18</f>
        <v>2151</v>
      </c>
      <c r="F16" s="51">
        <f>F17+F18</f>
        <v>3029.4000900000001</v>
      </c>
      <c r="G16" s="124">
        <f>G17+G18</f>
        <v>3248.2061355999986</v>
      </c>
    </row>
    <row r="17" spans="1:11" ht="21" customHeight="1" x14ac:dyDescent="0.25">
      <c r="A17" s="69" t="s">
        <v>8</v>
      </c>
      <c r="B17" s="52" t="s">
        <v>8</v>
      </c>
      <c r="C17" s="139" t="s">
        <v>15</v>
      </c>
      <c r="D17" s="55">
        <v>1741</v>
      </c>
      <c r="E17" s="55">
        <f>'[1]Anexa 2 '!J93+'[1]Anexa 2 '!J136</f>
        <v>1458</v>
      </c>
      <c r="F17" s="55">
        <v>1921.4000900000001</v>
      </c>
      <c r="G17" s="125">
        <v>2325.46695</v>
      </c>
    </row>
    <row r="18" spans="1:11" ht="21.6" customHeight="1" x14ac:dyDescent="0.25">
      <c r="A18" s="69" t="s">
        <v>8</v>
      </c>
      <c r="B18" s="52" t="s">
        <v>8</v>
      </c>
      <c r="C18" s="139" t="s">
        <v>16</v>
      </c>
      <c r="D18" s="55">
        <v>1124</v>
      </c>
      <c r="E18" s="55">
        <v>693</v>
      </c>
      <c r="F18" s="55">
        <v>1108</v>
      </c>
      <c r="G18" s="125">
        <v>922.73918559999879</v>
      </c>
    </row>
    <row r="19" spans="1:11" s="20" customFormat="1" ht="20.399999999999999" customHeight="1" x14ac:dyDescent="0.3">
      <c r="A19" s="26" t="s">
        <v>8</v>
      </c>
      <c r="B19" s="27">
        <v>2</v>
      </c>
      <c r="C19" s="138" t="s">
        <v>17</v>
      </c>
      <c r="D19" s="51">
        <f>2550+78+250</f>
        <v>2878</v>
      </c>
      <c r="E19" s="51">
        <f>E44</f>
        <v>1552.6</v>
      </c>
      <c r="F19" s="51">
        <v>875</v>
      </c>
      <c r="G19" s="124">
        <v>15972</v>
      </c>
      <c r="H19" s="19"/>
    </row>
    <row r="20" spans="1:11" s="20" customFormat="1" ht="19.8" customHeight="1" x14ac:dyDescent="0.3">
      <c r="A20" s="26" t="s">
        <v>8</v>
      </c>
      <c r="B20" s="27">
        <v>3</v>
      </c>
      <c r="C20" s="138" t="s">
        <v>18</v>
      </c>
      <c r="D20" s="51">
        <f>D21+D22</f>
        <v>4500</v>
      </c>
      <c r="E20" s="51">
        <f>E21+E22</f>
        <v>5500</v>
      </c>
      <c r="F20" s="51">
        <f>F21+F22</f>
        <v>6030.9830000000002</v>
      </c>
      <c r="G20" s="124">
        <f>G21+G22</f>
        <v>8000</v>
      </c>
      <c r="I20" s="21"/>
    </row>
    <row r="21" spans="1:11" ht="21" customHeight="1" x14ac:dyDescent="0.25">
      <c r="A21" s="70" t="s">
        <v>19</v>
      </c>
      <c r="B21" s="47" t="s">
        <v>19</v>
      </c>
      <c r="C21" s="140" t="s">
        <v>20</v>
      </c>
      <c r="D21" s="55">
        <v>4500</v>
      </c>
      <c r="E21" s="55">
        <v>5500</v>
      </c>
      <c r="F21" s="55">
        <v>6030.9830000000002</v>
      </c>
      <c r="G21" s="125">
        <v>8000</v>
      </c>
    </row>
    <row r="22" spans="1:11" ht="21.6" customHeight="1" x14ac:dyDescent="0.25">
      <c r="A22" s="70" t="s">
        <v>19</v>
      </c>
      <c r="B22" s="47" t="s">
        <v>19</v>
      </c>
      <c r="C22" s="140" t="s">
        <v>21</v>
      </c>
      <c r="D22" s="55">
        <v>0</v>
      </c>
      <c r="E22" s="55">
        <v>0</v>
      </c>
      <c r="F22" s="55">
        <v>0</v>
      </c>
      <c r="G22" s="125">
        <v>0</v>
      </c>
    </row>
    <row r="23" spans="1:11" s="20" customFormat="1" ht="18.75" customHeight="1" x14ac:dyDescent="0.3">
      <c r="A23" s="26" t="s">
        <v>8</v>
      </c>
      <c r="B23" s="27">
        <v>4</v>
      </c>
      <c r="C23" s="138" t="s">
        <v>22</v>
      </c>
      <c r="D23" s="51">
        <f>D24+D25</f>
        <v>190</v>
      </c>
      <c r="E23" s="51">
        <f>E24+E25</f>
        <v>147</v>
      </c>
      <c r="F23" s="51">
        <f>F24+F25</f>
        <v>174.73500000000001</v>
      </c>
      <c r="G23" s="124">
        <f>G24+G25</f>
        <v>175</v>
      </c>
    </row>
    <row r="24" spans="1:11" ht="18" customHeight="1" x14ac:dyDescent="0.25">
      <c r="A24" s="70" t="s">
        <v>19</v>
      </c>
      <c r="B24" s="47" t="s">
        <v>19</v>
      </c>
      <c r="C24" s="141" t="s">
        <v>23</v>
      </c>
      <c r="D24" s="55">
        <v>0</v>
      </c>
      <c r="E24" s="55">
        <v>0</v>
      </c>
      <c r="F24" s="55">
        <v>17.734999999999999</v>
      </c>
      <c r="G24" s="125"/>
    </row>
    <row r="25" spans="1:11" ht="15.75" customHeight="1" x14ac:dyDescent="0.25">
      <c r="A25" s="70" t="s">
        <v>19</v>
      </c>
      <c r="B25" s="47" t="s">
        <v>19</v>
      </c>
      <c r="C25" s="141" t="s">
        <v>24</v>
      </c>
      <c r="D25" s="55">
        <v>190</v>
      </c>
      <c r="E25" s="55">
        <f>72+75</f>
        <v>147</v>
      </c>
      <c r="F25" s="55">
        <v>157</v>
      </c>
      <c r="G25" s="125">
        <v>175</v>
      </c>
    </row>
    <row r="26" spans="1:11" s="38" customFormat="1" ht="21" customHeight="1" x14ac:dyDescent="0.3">
      <c r="A26" s="68" t="s">
        <v>71</v>
      </c>
      <c r="B26" s="48" t="s">
        <v>72</v>
      </c>
      <c r="C26" s="142" t="s">
        <v>25</v>
      </c>
      <c r="D26" s="50">
        <f>D27+D32+D42+D55+D59</f>
        <v>6626</v>
      </c>
      <c r="E26" s="50">
        <f>E27+E32+E42+E55+E59</f>
        <v>4216.6000000000004</v>
      </c>
      <c r="F26" s="50">
        <f>F27+F32+F42+F55+F59</f>
        <v>6029.8459999999995</v>
      </c>
      <c r="G26" s="126">
        <f>G27+G32+G42+G55+G59</f>
        <v>22058.197950000002</v>
      </c>
      <c r="I26" s="39"/>
      <c r="J26" s="40">
        <f>E29+E39+E44</f>
        <v>1552.6</v>
      </c>
      <c r="K26" s="41" t="s">
        <v>26</v>
      </c>
    </row>
    <row r="27" spans="1:11" s="18" customFormat="1" ht="18" customHeight="1" x14ac:dyDescent="0.3">
      <c r="A27" s="109">
        <v>1</v>
      </c>
      <c r="B27" s="110"/>
      <c r="C27" s="138" t="s">
        <v>27</v>
      </c>
      <c r="D27" s="51">
        <f t="shared" ref="D27" si="1">D28+D29+D30+D31</f>
        <v>0</v>
      </c>
      <c r="E27" s="51">
        <f>E28+E29+E30+E31</f>
        <v>0</v>
      </c>
      <c r="F27" s="51">
        <f>F28+F29</f>
        <v>0</v>
      </c>
      <c r="G27" s="124">
        <f>G28+G29</f>
        <v>0</v>
      </c>
      <c r="J27" s="22">
        <f>[2]Investiii!$C$43/1000</f>
        <v>2807.9919799999993</v>
      </c>
      <c r="K27" s="23" t="s">
        <v>28</v>
      </c>
    </row>
    <row r="28" spans="1:11" ht="22.8" customHeight="1" x14ac:dyDescent="0.25">
      <c r="A28" s="70" t="s">
        <v>19</v>
      </c>
      <c r="B28" s="47" t="s">
        <v>19</v>
      </c>
      <c r="C28" s="147" t="s">
        <v>29</v>
      </c>
      <c r="D28" s="55">
        <v>0</v>
      </c>
      <c r="E28" s="55">
        <v>0</v>
      </c>
      <c r="F28" s="55">
        <v>0</v>
      </c>
      <c r="G28" s="125">
        <v>0</v>
      </c>
      <c r="J28" s="22">
        <f>J26+J27</f>
        <v>4360.5919799999992</v>
      </c>
      <c r="K28" s="23"/>
    </row>
    <row r="29" spans="1:11" s="24" customFormat="1" ht="27" customHeight="1" x14ac:dyDescent="0.25">
      <c r="A29" s="70" t="s">
        <v>8</v>
      </c>
      <c r="B29" s="47" t="s">
        <v>8</v>
      </c>
      <c r="C29" s="147" t="s">
        <v>30</v>
      </c>
      <c r="D29" s="55">
        <v>0</v>
      </c>
      <c r="E29" s="55">
        <v>0</v>
      </c>
      <c r="F29" s="55">
        <v>0</v>
      </c>
      <c r="G29" s="125">
        <v>0</v>
      </c>
      <c r="I29" s="2"/>
      <c r="J29" s="25">
        <f>E26-J28</f>
        <v>-143.99197999999888</v>
      </c>
      <c r="K29" s="2"/>
    </row>
    <row r="30" spans="1:11" s="24" customFormat="1" ht="27" customHeight="1" x14ac:dyDescent="0.25">
      <c r="A30" s="70" t="s">
        <v>8</v>
      </c>
      <c r="B30" s="47" t="s">
        <v>8</v>
      </c>
      <c r="C30" s="147" t="s">
        <v>31</v>
      </c>
      <c r="D30" s="55">
        <v>0</v>
      </c>
      <c r="E30" s="55">
        <v>0</v>
      </c>
      <c r="F30" s="55">
        <v>0</v>
      </c>
      <c r="G30" s="125">
        <v>0</v>
      </c>
    </row>
    <row r="31" spans="1:11" ht="27" customHeight="1" x14ac:dyDescent="0.25">
      <c r="A31" s="70" t="s">
        <v>19</v>
      </c>
      <c r="B31" s="47" t="s">
        <v>19</v>
      </c>
      <c r="C31" s="147" t="s">
        <v>32</v>
      </c>
      <c r="D31" s="55">
        <v>0</v>
      </c>
      <c r="E31" s="55">
        <v>0</v>
      </c>
      <c r="F31" s="55">
        <v>0</v>
      </c>
      <c r="G31" s="125">
        <v>0</v>
      </c>
    </row>
    <row r="32" spans="1:11" s="18" customFormat="1" ht="21.6" customHeight="1" x14ac:dyDescent="0.3">
      <c r="A32" s="109">
        <v>2</v>
      </c>
      <c r="B32" s="110"/>
      <c r="C32" s="138" t="s">
        <v>33</v>
      </c>
      <c r="D32" s="51">
        <f>D33+D39+D40+D41</f>
        <v>3700</v>
      </c>
      <c r="E32" s="51">
        <f>E33+E39+E40+E41</f>
        <v>2606</v>
      </c>
      <c r="F32" s="51">
        <f>F33+F39+F40+F41</f>
        <v>3840</v>
      </c>
      <c r="G32" s="124">
        <f>G33+G39+G40+G41</f>
        <v>4461</v>
      </c>
    </row>
    <row r="33" spans="1:14" s="24" customFormat="1" ht="22.8" customHeight="1" x14ac:dyDescent="0.25">
      <c r="A33" s="70" t="s">
        <v>8</v>
      </c>
      <c r="B33" s="47" t="s">
        <v>8</v>
      </c>
      <c r="C33" s="141" t="s">
        <v>34</v>
      </c>
      <c r="D33" s="59">
        <f t="shared" ref="D33" si="2">SUM(D34:D38)</f>
        <v>3700</v>
      </c>
      <c r="E33" s="59">
        <f>SUM(E34:E38)</f>
        <v>2606</v>
      </c>
      <c r="F33" s="59">
        <f>SUM(F34:F38)</f>
        <v>3840</v>
      </c>
      <c r="G33" s="127">
        <f>SUM(G34:G38)</f>
        <v>4461</v>
      </c>
    </row>
    <row r="34" spans="1:14" s="24" customFormat="1" ht="22.8" customHeight="1" x14ac:dyDescent="0.25">
      <c r="A34" s="70"/>
      <c r="B34" s="47"/>
      <c r="C34" s="143" t="s">
        <v>35</v>
      </c>
      <c r="D34" s="55">
        <v>0</v>
      </c>
      <c r="E34" s="55">
        <f>546-502</f>
        <v>44</v>
      </c>
      <c r="F34" s="55">
        <v>342</v>
      </c>
      <c r="G34" s="125">
        <v>166</v>
      </c>
    </row>
    <row r="35" spans="1:14" s="24" customFormat="1" ht="22.8" customHeight="1" x14ac:dyDescent="0.25">
      <c r="A35" s="70"/>
      <c r="B35" s="47"/>
      <c r="C35" s="143" t="s">
        <v>36</v>
      </c>
      <c r="D35" s="55">
        <v>2350</v>
      </c>
      <c r="E35" s="55">
        <v>2348</v>
      </c>
      <c r="F35" s="55">
        <v>3498</v>
      </c>
      <c r="G35" s="125">
        <v>3470</v>
      </c>
    </row>
    <row r="36" spans="1:14" s="24" customFormat="1" ht="22.8" customHeight="1" x14ac:dyDescent="0.25">
      <c r="A36" s="70"/>
      <c r="B36" s="47"/>
      <c r="C36" s="143" t="s">
        <v>37</v>
      </c>
      <c r="D36" s="55"/>
      <c r="E36" s="55">
        <v>0</v>
      </c>
      <c r="F36" s="55"/>
      <c r="G36" s="125">
        <v>260</v>
      </c>
    </row>
    <row r="37" spans="1:14" s="24" customFormat="1" ht="22.8" customHeight="1" x14ac:dyDescent="0.25">
      <c r="A37" s="70"/>
      <c r="B37" s="47"/>
      <c r="C37" s="143" t="s">
        <v>38</v>
      </c>
      <c r="D37" s="55"/>
      <c r="E37" s="55">
        <v>0</v>
      </c>
      <c r="F37" s="55">
        <v>0</v>
      </c>
      <c r="G37" s="125">
        <v>270</v>
      </c>
    </row>
    <row r="38" spans="1:14" s="24" customFormat="1" ht="22.8" customHeight="1" x14ac:dyDescent="0.25">
      <c r="A38" s="70"/>
      <c r="B38" s="47"/>
      <c r="C38" s="143" t="s">
        <v>39</v>
      </c>
      <c r="D38" s="55">
        <v>1350</v>
      </c>
      <c r="E38" s="55">
        <v>214</v>
      </c>
      <c r="F38" s="55">
        <v>0</v>
      </c>
      <c r="G38" s="125">
        <v>295</v>
      </c>
    </row>
    <row r="39" spans="1:14" s="24" customFormat="1" ht="40.799999999999997" customHeight="1" x14ac:dyDescent="0.25">
      <c r="A39" s="70" t="s">
        <v>8</v>
      </c>
      <c r="B39" s="47" t="s">
        <v>8</v>
      </c>
      <c r="C39" s="141" t="s">
        <v>63</v>
      </c>
      <c r="D39" s="59">
        <v>0</v>
      </c>
      <c r="E39" s="59">
        <v>0</v>
      </c>
      <c r="F39" s="59">
        <v>0</v>
      </c>
      <c r="G39" s="127">
        <v>0</v>
      </c>
    </row>
    <row r="40" spans="1:14" s="24" customFormat="1" ht="28.8" hidden="1" customHeight="1" x14ac:dyDescent="0.25">
      <c r="A40" s="70" t="s">
        <v>8</v>
      </c>
      <c r="B40" s="47" t="s">
        <v>8</v>
      </c>
      <c r="C40" s="141" t="s">
        <v>40</v>
      </c>
      <c r="D40" s="59">
        <v>0</v>
      </c>
      <c r="E40" s="59">
        <v>0</v>
      </c>
      <c r="F40" s="59">
        <v>0</v>
      </c>
      <c r="G40" s="127">
        <v>0</v>
      </c>
    </row>
    <row r="41" spans="1:14" ht="43.2" hidden="1" customHeight="1" x14ac:dyDescent="0.25">
      <c r="A41" s="70" t="s">
        <v>19</v>
      </c>
      <c r="B41" s="47" t="s">
        <v>19</v>
      </c>
      <c r="C41" s="141" t="s">
        <v>41</v>
      </c>
      <c r="D41" s="59">
        <v>0</v>
      </c>
      <c r="E41" s="59">
        <v>0</v>
      </c>
      <c r="F41" s="59">
        <v>0</v>
      </c>
      <c r="G41" s="127">
        <v>0</v>
      </c>
    </row>
    <row r="42" spans="1:14" s="20" customFormat="1" ht="31.8" customHeight="1" x14ac:dyDescent="0.3">
      <c r="A42" s="109">
        <v>3</v>
      </c>
      <c r="B42" s="110"/>
      <c r="C42" s="138" t="s">
        <v>42</v>
      </c>
      <c r="D42" s="51">
        <f>D43+D44+D53</f>
        <v>2878</v>
      </c>
      <c r="E42" s="51">
        <f>E43+E44+E53</f>
        <v>1552.6</v>
      </c>
      <c r="F42" s="51">
        <f>F43+F44+F53</f>
        <v>1096.846</v>
      </c>
      <c r="G42" s="124">
        <f>G43+G44+G53</f>
        <v>16450.197950000002</v>
      </c>
    </row>
    <row r="43" spans="1:14" s="24" customFormat="1" ht="57.6" customHeight="1" x14ac:dyDescent="0.25">
      <c r="A43" s="70" t="s">
        <v>8</v>
      </c>
      <c r="B43" s="47" t="s">
        <v>8</v>
      </c>
      <c r="C43" s="141" t="s">
        <v>81</v>
      </c>
      <c r="D43" s="59">
        <v>0</v>
      </c>
      <c r="E43" s="59">
        <v>0</v>
      </c>
      <c r="F43" s="59">
        <f>87+68+67</f>
        <v>222</v>
      </c>
      <c r="G43" s="127">
        <v>560</v>
      </c>
      <c r="H43" s="116"/>
      <c r="I43" s="116"/>
      <c r="J43" s="116"/>
      <c r="K43" s="116"/>
      <c r="L43" s="116"/>
      <c r="M43" s="116"/>
      <c r="N43" s="116"/>
    </row>
    <row r="44" spans="1:14" s="24" customFormat="1" ht="25.8" customHeight="1" x14ac:dyDescent="0.25">
      <c r="A44" s="70" t="s">
        <v>8</v>
      </c>
      <c r="B44" s="47" t="s">
        <v>8</v>
      </c>
      <c r="C44" s="141" t="s">
        <v>43</v>
      </c>
      <c r="D44" s="59">
        <f>SUM(D45:D47)</f>
        <v>2878</v>
      </c>
      <c r="E44" s="59">
        <f>SUM(E45:E47)</f>
        <v>1552.6</v>
      </c>
      <c r="F44" s="59">
        <f>SUM(F45:F51)</f>
        <v>874.846</v>
      </c>
      <c r="G44" s="90">
        <f>SUM(G45:G52)</f>
        <v>15890.19795</v>
      </c>
    </row>
    <row r="45" spans="1:14" ht="36.6" customHeight="1" x14ac:dyDescent="0.25">
      <c r="A45" s="70"/>
      <c r="B45" s="47"/>
      <c r="C45" s="144" t="s">
        <v>44</v>
      </c>
      <c r="D45" s="55">
        <v>2550</v>
      </c>
      <c r="E45" s="55">
        <f>1240*1.19</f>
        <v>1475.6</v>
      </c>
      <c r="F45" s="55">
        <v>0</v>
      </c>
      <c r="G45" s="125">
        <v>0</v>
      </c>
    </row>
    <row r="46" spans="1:14" ht="45" customHeight="1" x14ac:dyDescent="0.25">
      <c r="A46" s="70"/>
      <c r="B46" s="47"/>
      <c r="C46" s="144" t="s">
        <v>45</v>
      </c>
      <c r="D46" s="55">
        <v>78</v>
      </c>
      <c r="E46" s="55">
        <v>77</v>
      </c>
      <c r="F46" s="55">
        <v>0</v>
      </c>
      <c r="G46" s="125">
        <v>0</v>
      </c>
    </row>
    <row r="47" spans="1:14" ht="45" customHeight="1" x14ac:dyDescent="0.25">
      <c r="A47" s="70"/>
      <c r="B47" s="47"/>
      <c r="C47" s="144" t="s">
        <v>46</v>
      </c>
      <c r="D47" s="55">
        <v>250</v>
      </c>
      <c r="E47" s="55">
        <v>0</v>
      </c>
      <c r="F47" s="55">
        <v>250</v>
      </c>
      <c r="G47" s="125">
        <v>0</v>
      </c>
    </row>
    <row r="48" spans="1:14" ht="45" customHeight="1" x14ac:dyDescent="0.25">
      <c r="A48" s="70"/>
      <c r="B48" s="47"/>
      <c r="C48" s="133" t="s">
        <v>77</v>
      </c>
      <c r="D48" s="55"/>
      <c r="E48" s="55">
        <v>0</v>
      </c>
      <c r="F48" s="55">
        <v>140</v>
      </c>
      <c r="G48" s="125">
        <v>0</v>
      </c>
    </row>
    <row r="49" spans="1:11" ht="45" customHeight="1" x14ac:dyDescent="0.25">
      <c r="A49" s="70"/>
      <c r="B49" s="47"/>
      <c r="C49" s="144" t="s">
        <v>48</v>
      </c>
      <c r="D49" s="55" t="s">
        <v>49</v>
      </c>
      <c r="E49" s="55">
        <v>0</v>
      </c>
      <c r="F49" s="55">
        <v>242.423</v>
      </c>
      <c r="G49" s="125">
        <v>0</v>
      </c>
    </row>
    <row r="50" spans="1:11" ht="45" customHeight="1" x14ac:dyDescent="0.25">
      <c r="A50" s="70"/>
      <c r="B50" s="47"/>
      <c r="C50" s="144" t="s">
        <v>50</v>
      </c>
      <c r="D50" s="55" t="s">
        <v>49</v>
      </c>
      <c r="E50" s="55">
        <v>0</v>
      </c>
      <c r="F50" s="55">
        <v>121.2115</v>
      </c>
      <c r="G50" s="125">
        <v>0</v>
      </c>
    </row>
    <row r="51" spans="1:11" ht="45" customHeight="1" x14ac:dyDescent="0.25">
      <c r="A51" s="70"/>
      <c r="B51" s="47"/>
      <c r="C51" s="144" t="s">
        <v>51</v>
      </c>
      <c r="D51" s="55" t="s">
        <v>49</v>
      </c>
      <c r="E51" s="55">
        <v>0</v>
      </c>
      <c r="F51" s="55">
        <v>121.2115</v>
      </c>
      <c r="G51" s="125">
        <v>0</v>
      </c>
    </row>
    <row r="52" spans="1:11" ht="60" customHeight="1" x14ac:dyDescent="0.25">
      <c r="A52" s="70"/>
      <c r="B52" s="47"/>
      <c r="C52" s="144" t="s">
        <v>82</v>
      </c>
      <c r="D52" s="55"/>
      <c r="E52" s="55">
        <v>0</v>
      </c>
      <c r="F52" s="55">
        <v>0</v>
      </c>
      <c r="G52" s="89">
        <f>(13067395+65000)/1000*1.21</f>
        <v>15890.19795</v>
      </c>
    </row>
    <row r="53" spans="1:11" s="24" customFormat="1" ht="29.4" customHeight="1" x14ac:dyDescent="0.25">
      <c r="A53" s="70" t="s">
        <v>8</v>
      </c>
      <c r="B53" s="47" t="s">
        <v>8</v>
      </c>
      <c r="C53" s="141" t="s">
        <v>40</v>
      </c>
      <c r="D53" s="59">
        <v>0</v>
      </c>
      <c r="E53" s="59">
        <v>0</v>
      </c>
      <c r="F53" s="59">
        <v>0</v>
      </c>
      <c r="G53" s="127">
        <v>0</v>
      </c>
    </row>
    <row r="54" spans="1:11" s="24" customFormat="1" ht="38.4" customHeight="1" x14ac:dyDescent="0.25">
      <c r="A54" s="70" t="s">
        <v>8</v>
      </c>
      <c r="B54" s="47" t="s">
        <v>8</v>
      </c>
      <c r="C54" s="141" t="s">
        <v>52</v>
      </c>
      <c r="D54" s="59">
        <v>0</v>
      </c>
      <c r="E54" s="59">
        <v>0</v>
      </c>
      <c r="F54" s="59">
        <v>0</v>
      </c>
      <c r="G54" s="127">
        <v>0</v>
      </c>
    </row>
    <row r="55" spans="1:11" s="20" customFormat="1" ht="26.4" customHeight="1" x14ac:dyDescent="0.3">
      <c r="A55" s="109">
        <v>4</v>
      </c>
      <c r="B55" s="110"/>
      <c r="C55" s="138" t="s">
        <v>53</v>
      </c>
      <c r="D55" s="51">
        <v>48</v>
      </c>
      <c r="E55" s="51">
        <v>58</v>
      </c>
      <c r="F55" s="51">
        <f>SUM(F56:F58)</f>
        <v>1093</v>
      </c>
      <c r="G55" s="88">
        <f>SUM(G56:G58)</f>
        <v>1147</v>
      </c>
    </row>
    <row r="56" spans="1:11" s="20" customFormat="1" ht="26.4" customHeight="1" x14ac:dyDescent="0.3">
      <c r="A56" s="91"/>
      <c r="B56" s="92"/>
      <c r="C56" s="144" t="s">
        <v>78</v>
      </c>
      <c r="D56" s="51"/>
      <c r="E56" s="55">
        <v>0</v>
      </c>
      <c r="F56" s="55">
        <v>848</v>
      </c>
      <c r="G56" s="89">
        <v>270</v>
      </c>
    </row>
    <row r="57" spans="1:11" s="20" customFormat="1" ht="26.4" customHeight="1" x14ac:dyDescent="0.3">
      <c r="A57" s="91"/>
      <c r="B57" s="92"/>
      <c r="C57" s="144" t="s">
        <v>79</v>
      </c>
      <c r="D57" s="51"/>
      <c r="E57" s="55">
        <v>0</v>
      </c>
      <c r="F57" s="55">
        <v>81</v>
      </c>
      <c r="G57" s="89">
        <v>270</v>
      </c>
    </row>
    <row r="58" spans="1:11" s="20" customFormat="1" ht="26.4" customHeight="1" x14ac:dyDescent="0.3">
      <c r="A58" s="91"/>
      <c r="B58" s="92"/>
      <c r="C58" s="144" t="s">
        <v>80</v>
      </c>
      <c r="D58" s="51"/>
      <c r="E58" s="55">
        <v>0</v>
      </c>
      <c r="F58" s="55">
        <f>118+46</f>
        <v>164</v>
      </c>
      <c r="G58" s="89">
        <v>607</v>
      </c>
    </row>
    <row r="59" spans="1:11" s="20" customFormat="1" ht="17.25" customHeight="1" x14ac:dyDescent="0.3">
      <c r="A59" s="113">
        <v>5</v>
      </c>
      <c r="B59" s="114"/>
      <c r="C59" s="138" t="s">
        <v>54</v>
      </c>
      <c r="D59" s="51">
        <v>0</v>
      </c>
      <c r="E59" s="51">
        <v>0</v>
      </c>
      <c r="F59" s="51">
        <v>0</v>
      </c>
      <c r="G59" s="124">
        <v>0</v>
      </c>
    </row>
    <row r="60" spans="1:11" ht="14.25" customHeight="1" x14ac:dyDescent="0.25">
      <c r="A60" s="70" t="s">
        <v>19</v>
      </c>
      <c r="B60" s="47" t="s">
        <v>19</v>
      </c>
      <c r="C60" s="140" t="s">
        <v>20</v>
      </c>
      <c r="D60" s="55">
        <v>0</v>
      </c>
      <c r="E60" s="55">
        <v>0</v>
      </c>
      <c r="F60" s="55">
        <v>0</v>
      </c>
      <c r="G60" s="125">
        <v>0</v>
      </c>
    </row>
    <row r="61" spans="1:11" ht="16.2" thickBot="1" x14ac:dyDescent="0.3">
      <c r="A61" s="71" t="s">
        <v>19</v>
      </c>
      <c r="B61" s="72" t="s">
        <v>19</v>
      </c>
      <c r="C61" s="145" t="s">
        <v>21</v>
      </c>
      <c r="D61" s="75">
        <v>0</v>
      </c>
      <c r="E61" s="75">
        <v>0</v>
      </c>
      <c r="F61" s="75">
        <v>0</v>
      </c>
      <c r="G61" s="128">
        <v>0</v>
      </c>
    </row>
    <row r="62" spans="1:11" ht="15.6" x14ac:dyDescent="0.25">
      <c r="A62" s="29"/>
      <c r="B62" s="29"/>
      <c r="C62" s="30" t="s">
        <v>55</v>
      </c>
      <c r="D62" s="31"/>
      <c r="E62" s="31"/>
      <c r="F62" s="31"/>
      <c r="G62" s="129"/>
    </row>
    <row r="63" spans="1:11" ht="15.6" x14ac:dyDescent="0.25">
      <c r="A63" s="29"/>
      <c r="B63" s="29"/>
      <c r="C63" s="32"/>
      <c r="D63" s="31"/>
      <c r="E63" s="31"/>
      <c r="F63" s="31"/>
      <c r="G63" s="129"/>
    </row>
    <row r="64" spans="1:11" s="35" customFormat="1" ht="29.25" customHeight="1" x14ac:dyDescent="0.3">
      <c r="A64" s="111" t="s">
        <v>56</v>
      </c>
      <c r="B64" s="111"/>
      <c r="C64" s="111"/>
      <c r="D64" s="111" t="s">
        <v>57</v>
      </c>
      <c r="E64" s="111"/>
      <c r="F64" s="111"/>
      <c r="G64" s="130"/>
      <c r="H64" s="34"/>
      <c r="I64" s="34"/>
      <c r="J64" s="34"/>
      <c r="K64" s="34"/>
    </row>
    <row r="65" spans="1:7" s="37" customFormat="1" ht="15.6" x14ac:dyDescent="0.3">
      <c r="A65" s="112" t="s">
        <v>58</v>
      </c>
      <c r="B65" s="112"/>
      <c r="C65" s="112"/>
      <c r="D65" s="112" t="s">
        <v>59</v>
      </c>
      <c r="E65" s="112"/>
      <c r="F65" s="112"/>
      <c r="G65" s="131"/>
    </row>
    <row r="66" spans="1:7" x14ac:dyDescent="0.25">
      <c r="C66" s="4"/>
      <c r="D66" s="98"/>
      <c r="E66" s="98"/>
      <c r="F66" s="98"/>
      <c r="G66" s="132"/>
    </row>
  </sheetData>
  <mergeCells count="18">
    <mergeCell ref="A5:F5"/>
    <mergeCell ref="A12:B14"/>
    <mergeCell ref="C12:C14"/>
    <mergeCell ref="D12:E12"/>
    <mergeCell ref="D13:D14"/>
    <mergeCell ref="E13:E14"/>
    <mergeCell ref="F13:F14"/>
    <mergeCell ref="D64:F64"/>
    <mergeCell ref="A65:C65"/>
    <mergeCell ref="D65:F65"/>
    <mergeCell ref="D66:F66"/>
    <mergeCell ref="G13:G14"/>
    <mergeCell ref="A27:B27"/>
    <mergeCell ref="A32:B32"/>
    <mergeCell ref="A42:B42"/>
    <mergeCell ref="A55:B55"/>
    <mergeCell ref="A59:B59"/>
    <mergeCell ref="A64:C64"/>
  </mergeCells>
  <printOptions horizontalCentered="1"/>
  <pageMargins left="0.31496062992126" right="0.31496062992126" top="0.7" bottom="0.5" header="0.31496062992126" footer="0.31496062992126"/>
  <pageSetup paperSize="9" scale="9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Anexa 4-site 2025</vt:lpstr>
      <vt:lpstr>Anexa 4-site 2026</vt:lpstr>
      <vt:lpstr>'Anexa 4-site 2025'!Print_Titles</vt:lpstr>
      <vt:lpstr>'Anexa 4-site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Chebeleu</dc:creator>
  <cp:lastModifiedBy>Laura Chebeleu</cp:lastModifiedBy>
  <dcterms:created xsi:type="dcterms:W3CDTF">2025-08-06T09:38:30Z</dcterms:created>
  <dcterms:modified xsi:type="dcterms:W3CDTF">2026-07-01T06:32:10Z</dcterms:modified>
</cp:coreProperties>
</file>